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3/05/"/>
    </mc:Choice>
  </mc:AlternateContent>
  <xr:revisionPtr revIDLastSave="113" documentId="8_{60FD386C-D298-4AC9-91BF-BCD6C345FF3F}" xr6:coauthVersionLast="47" xr6:coauthVersionMax="47" xr10:uidLastSave="{DC74E5CB-5E6E-482F-9FE0-6B422F9CF81E}"/>
  <bookViews>
    <workbookView xWindow="-28920" yWindow="-75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ASSETS'!$A$1:$BD$54</definedName>
    <definedName name="_xlnm.Print_Area" localSheetId="0">'IGM SALES'!$A$1:$BD$84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7" i="1" l="1"/>
  <c r="BD49" i="1" l="1"/>
  <c r="BD50" i="1"/>
  <c r="BD30" i="1" l="1"/>
  <c r="BD31" i="1"/>
  <c r="BD35" i="1" l="1"/>
  <c r="BC50" i="1" l="1"/>
  <c r="BC44" i="1"/>
  <c r="BC42" i="1"/>
  <c r="BC35" i="1"/>
  <c r="BC26" i="1"/>
  <c r="BC28" i="1"/>
  <c r="BC31" i="1"/>
  <c r="BC30" i="1"/>
  <c r="BC11" i="2"/>
  <c r="BC10" i="1"/>
  <c r="BC41" i="1"/>
  <c r="BC43" i="1"/>
  <c r="AZ20" i="2"/>
  <c r="AZ21" i="2"/>
  <c r="BA35" i="1"/>
  <c r="BB35" i="1"/>
  <c r="AZ35" i="1"/>
  <c r="AY38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S45" i="1"/>
  <c r="AT45" i="1"/>
  <c r="AU45" i="1"/>
  <c r="AV45" i="1"/>
  <c r="AW45" i="1"/>
  <c r="AX45" i="1"/>
  <c r="AY45" i="1"/>
  <c r="AY46" i="1"/>
  <c r="BB44" i="1"/>
  <c r="BA44" i="1"/>
  <c r="AZ44" i="1"/>
  <c r="AY44" i="1"/>
  <c r="BC45" i="1"/>
  <c r="BC46" i="1"/>
  <c r="BC49" i="1"/>
  <c r="BC12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21" i="2"/>
  <c r="BA76" i="1"/>
  <c r="BB76" i="1"/>
  <c r="AZ76" i="1"/>
  <c r="AZ42" i="1"/>
  <c r="BA42" i="1"/>
  <c r="BB42" i="1"/>
  <c r="BB10" i="1"/>
  <c r="BB41" i="1"/>
  <c r="BB43" i="1"/>
  <c r="BB45" i="1"/>
  <c r="BB46" i="1"/>
  <c r="BB12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AZ41" i="1"/>
  <c r="AZ43" i="1"/>
  <c r="AZ45" i="1"/>
  <c r="AZ46" i="1"/>
  <c r="BA10" i="1"/>
  <c r="D10" i="1"/>
  <c r="BB48" i="2"/>
  <c r="BA41" i="1"/>
  <c r="BA43" i="1"/>
  <c r="BA45" i="1"/>
  <c r="BA46" i="1"/>
  <c r="BA12" i="1"/>
  <c r="AZ12" i="1"/>
  <c r="BA26" i="1"/>
  <c r="BB26" i="1"/>
  <c r="AZ26" i="1"/>
  <c r="D6" i="1"/>
  <c r="E6" i="1"/>
  <c r="F6" i="1"/>
  <c r="G6" i="1"/>
  <c r="H6" i="1"/>
  <c r="I6" i="1"/>
  <c r="J6" i="1"/>
  <c r="K6" i="1"/>
  <c r="L6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D26" i="1"/>
  <c r="D30" i="1"/>
  <c r="E26" i="1"/>
  <c r="E30" i="1"/>
  <c r="F26" i="1"/>
  <c r="F30" i="1"/>
  <c r="G26" i="1"/>
  <c r="G30" i="1"/>
  <c r="H26" i="1"/>
  <c r="H28" i="1"/>
  <c r="H31" i="1"/>
  <c r="I26" i="1"/>
  <c r="I28" i="1"/>
  <c r="I31" i="1"/>
  <c r="J26" i="1"/>
  <c r="J28" i="1"/>
  <c r="J31" i="1"/>
  <c r="K26" i="1"/>
  <c r="K28" i="1"/>
  <c r="K31" i="1"/>
  <c r="L26" i="1"/>
  <c r="L28" i="1"/>
  <c r="L31" i="1"/>
  <c r="M26" i="1"/>
  <c r="M30" i="1"/>
  <c r="N26" i="1"/>
  <c r="N30" i="1"/>
  <c r="O26" i="1"/>
  <c r="O30" i="1"/>
  <c r="P26" i="1"/>
  <c r="Q26" i="1"/>
  <c r="R26" i="1"/>
  <c r="S26" i="1"/>
  <c r="S30" i="1"/>
  <c r="T26" i="1"/>
  <c r="T28" i="1"/>
  <c r="T31" i="1"/>
  <c r="U26" i="1"/>
  <c r="U30" i="1"/>
  <c r="V26" i="1"/>
  <c r="V30" i="1"/>
  <c r="W26" i="1"/>
  <c r="W30" i="1"/>
  <c r="X26" i="1"/>
  <c r="Y26" i="1"/>
  <c r="Y28" i="1"/>
  <c r="Z26" i="1"/>
  <c r="Z28" i="1"/>
  <c r="AA26" i="1"/>
  <c r="AA28" i="1"/>
  <c r="AB26" i="1"/>
  <c r="AB28" i="1"/>
  <c r="AB31" i="1"/>
  <c r="AC26" i="1"/>
  <c r="AC30" i="1"/>
  <c r="D28" i="1"/>
  <c r="D31" i="1"/>
  <c r="P28" i="1"/>
  <c r="Q28" i="1"/>
  <c r="Q31" i="1"/>
  <c r="R28" i="1"/>
  <c r="R31" i="1"/>
  <c r="S28" i="1"/>
  <c r="S47" i="1"/>
  <c r="S50" i="1"/>
  <c r="X28" i="1"/>
  <c r="X47" i="1"/>
  <c r="X50" i="1"/>
  <c r="H30" i="1"/>
  <c r="I30" i="1"/>
  <c r="J30" i="1"/>
  <c r="K30" i="1"/>
  <c r="L30" i="1"/>
  <c r="P30" i="1"/>
  <c r="Q30" i="1"/>
  <c r="R30" i="1"/>
  <c r="X30" i="1"/>
  <c r="Y30" i="1"/>
  <c r="AA30" i="1"/>
  <c r="E31" i="1"/>
  <c r="P31" i="1"/>
  <c r="AB35" i="1"/>
  <c r="AC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D42" i="1"/>
  <c r="D43" i="1"/>
  <c r="E42" i="1"/>
  <c r="F42" i="1"/>
  <c r="G42" i="1"/>
  <c r="H42" i="1"/>
  <c r="I42" i="1"/>
  <c r="J42" i="1"/>
  <c r="K42" i="1"/>
  <c r="L42" i="1"/>
  <c r="L43" i="1"/>
  <c r="M42" i="1"/>
  <c r="M43" i="1"/>
  <c r="N42" i="1"/>
  <c r="O42" i="1"/>
  <c r="P42" i="1"/>
  <c r="Q42" i="1"/>
  <c r="R42" i="1"/>
  <c r="S42" i="1"/>
  <c r="S43" i="1"/>
  <c r="S49" i="1"/>
  <c r="T42" i="1"/>
  <c r="T43" i="1"/>
  <c r="U42" i="1"/>
  <c r="V42" i="1"/>
  <c r="W42" i="1"/>
  <c r="X42" i="1"/>
  <c r="Y42" i="1"/>
  <c r="Z42" i="1"/>
  <c r="AA42" i="1"/>
  <c r="AB42" i="1"/>
  <c r="AB43" i="1"/>
  <c r="AC42" i="1"/>
  <c r="AC43" i="1"/>
  <c r="E43" i="1"/>
  <c r="K43" i="1"/>
  <c r="K49" i="1"/>
  <c r="AA43" i="1"/>
  <c r="D44" i="1"/>
  <c r="E44" i="1"/>
  <c r="F44" i="1"/>
  <c r="G44" i="1"/>
  <c r="H44" i="1"/>
  <c r="I44" i="1"/>
  <c r="J44" i="1"/>
  <c r="K44" i="1"/>
  <c r="K45" i="1"/>
  <c r="K46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P47" i="1"/>
  <c r="P50" i="1"/>
  <c r="Q47" i="1"/>
  <c r="Q50" i="1"/>
  <c r="AA49" i="1"/>
  <c r="D50" i="1"/>
  <c r="E50" i="1"/>
  <c r="F50" i="1"/>
  <c r="G50" i="1"/>
  <c r="H50" i="1"/>
  <c r="I50" i="1"/>
  <c r="J50" i="1"/>
  <c r="K50" i="1"/>
  <c r="L50" i="1"/>
  <c r="M50" i="1"/>
  <c r="N50" i="1"/>
  <c r="O50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E45" i="1"/>
  <c r="E46" i="1"/>
  <c r="Z43" i="1"/>
  <c r="U43" i="1"/>
  <c r="Y31" i="1"/>
  <c r="Y47" i="1"/>
  <c r="Y50" i="1"/>
  <c r="M45" i="1"/>
  <c r="M46" i="1"/>
  <c r="AB30" i="1"/>
  <c r="L45" i="1"/>
  <c r="L46" i="1"/>
  <c r="X31" i="1"/>
  <c r="S46" i="1"/>
  <c r="R47" i="1"/>
  <c r="R50" i="1"/>
  <c r="AC28" i="1"/>
  <c r="AC31" i="1"/>
  <c r="M28" i="1"/>
  <c r="M31" i="1"/>
  <c r="R43" i="1"/>
  <c r="J43" i="1"/>
  <c r="D45" i="1"/>
  <c r="D46" i="1"/>
  <c r="W43" i="1"/>
  <c r="O43" i="1"/>
  <c r="O45" i="1"/>
  <c r="O46" i="1"/>
  <c r="G43" i="1"/>
  <c r="Y43" i="1"/>
  <c r="Y46" i="1"/>
  <c r="Q43" i="1"/>
  <c r="I43" i="1"/>
  <c r="AA47" i="1"/>
  <c r="AA31" i="1"/>
  <c r="Z47" i="1"/>
  <c r="Z50" i="1"/>
  <c r="Z31" i="1"/>
  <c r="S31" i="1"/>
  <c r="V43" i="1"/>
  <c r="V49" i="1"/>
  <c r="N43" i="1"/>
  <c r="N45" i="1"/>
  <c r="N46" i="1"/>
  <c r="F43" i="1"/>
  <c r="F49" i="1"/>
  <c r="X43" i="1"/>
  <c r="X49" i="1"/>
  <c r="P43" i="1"/>
  <c r="P46" i="1"/>
  <c r="H43" i="1"/>
  <c r="H49" i="1"/>
  <c r="Z30" i="1"/>
  <c r="T30" i="1"/>
  <c r="U28" i="1"/>
  <c r="U31" i="1"/>
  <c r="Z49" i="1"/>
  <c r="G49" i="1"/>
  <c r="G45" i="1"/>
  <c r="G46" i="1"/>
  <c r="Y49" i="1"/>
  <c r="Q49" i="1"/>
  <c r="Q46" i="1"/>
  <c r="I45" i="1"/>
  <c r="I46" i="1"/>
  <c r="I49" i="1"/>
  <c r="P49" i="1"/>
  <c r="H45" i="1"/>
  <c r="H46" i="1"/>
  <c r="R49" i="1"/>
  <c r="R46" i="1"/>
  <c r="J49" i="1"/>
  <c r="J45" i="1"/>
  <c r="J46" i="1"/>
  <c r="W28" i="1"/>
  <c r="O28" i="1"/>
  <c r="O31" i="1"/>
  <c r="G28" i="1"/>
  <c r="G31" i="1"/>
  <c r="V28" i="1"/>
  <c r="N28" i="1"/>
  <c r="N31" i="1"/>
  <c r="F28" i="1"/>
  <c r="F31" i="1"/>
  <c r="AC49" i="1"/>
  <c r="U49" i="1"/>
  <c r="M49" i="1"/>
  <c r="E49" i="1"/>
  <c r="AB49" i="1"/>
  <c r="T49" i="1"/>
  <c r="L49" i="1"/>
  <c r="D49" i="1"/>
  <c r="AC47" i="1"/>
  <c r="U47" i="1"/>
  <c r="AB47" i="1"/>
  <c r="T47" i="1"/>
  <c r="O49" i="1"/>
  <c r="X46" i="1"/>
  <c r="Z46" i="1"/>
  <c r="W49" i="1"/>
  <c r="F45" i="1"/>
  <c r="F46" i="1"/>
  <c r="N49" i="1"/>
  <c r="AA46" i="1"/>
  <c r="AA50" i="1"/>
  <c r="T46" i="1"/>
  <c r="T50" i="1"/>
  <c r="W31" i="1"/>
  <c r="W47" i="1"/>
  <c r="AC46" i="1"/>
  <c r="AC50" i="1"/>
  <c r="AB50" i="1"/>
  <c r="AB46" i="1"/>
  <c r="U50" i="1"/>
  <c r="U46" i="1"/>
  <c r="V31" i="1"/>
  <c r="V47" i="1"/>
  <c r="V50" i="1"/>
  <c r="V46" i="1"/>
  <c r="W46" i="1"/>
  <c r="W50" i="1"/>
  <c r="BB49" i="1"/>
  <c r="BB50" i="1"/>
  <c r="BB31" i="1"/>
  <c r="BB30" i="1"/>
  <c r="BA49" i="1"/>
  <c r="BA50" i="1"/>
  <c r="AO12" i="1"/>
  <c r="AO13" i="1"/>
  <c r="AO20" i="1"/>
  <c r="AO26" i="1"/>
  <c r="AO28" i="1"/>
  <c r="AO30" i="1"/>
  <c r="AO35" i="1"/>
  <c r="AO44" i="1"/>
  <c r="AO49" i="1"/>
  <c r="AO76" i="1"/>
  <c r="AO77" i="1"/>
  <c r="AO47" i="1"/>
  <c r="AO46" i="1" s="1"/>
  <c r="AO31" i="1"/>
  <c r="BA30" i="1"/>
  <c r="BA31" i="1"/>
  <c r="AO12" i="2"/>
  <c r="AO20" i="2"/>
  <c r="AO38" i="2"/>
  <c r="AO40" i="2"/>
  <c r="AZ49" i="1"/>
  <c r="AZ50" i="1"/>
  <c r="AZ30" i="1"/>
  <c r="AZ31" i="1"/>
  <c r="AP35" i="1"/>
  <c r="AQ35" i="1"/>
  <c r="AR35" i="1"/>
  <c r="AS35" i="1"/>
  <c r="AT35" i="1"/>
  <c r="AU35" i="1"/>
  <c r="AV35" i="1"/>
  <c r="AW35" i="1"/>
  <c r="AX35" i="1"/>
  <c r="AY35" i="1"/>
  <c r="AY42" i="1"/>
  <c r="AY41" i="1"/>
  <c r="AY43" i="1"/>
  <c r="AY49" i="1"/>
  <c r="AY50" i="1"/>
  <c r="AY30" i="1"/>
  <c r="AY31" i="1"/>
  <c r="AL12" i="1"/>
  <c r="AL13" i="1"/>
  <c r="AL20" i="1"/>
  <c r="AL26" i="1"/>
  <c r="AL28" i="1"/>
  <c r="AL31" i="1"/>
  <c r="AL35" i="1"/>
  <c r="AL41" i="1"/>
  <c r="AL42" i="1"/>
  <c r="AL44" i="1"/>
  <c r="AL76" i="1"/>
  <c r="AL77" i="1"/>
  <c r="AL30" i="1"/>
  <c r="AX43" i="1"/>
  <c r="AX47" i="1"/>
  <c r="AX50" i="1"/>
  <c r="AX30" i="1"/>
  <c r="AX31" i="1"/>
  <c r="AW47" i="1"/>
  <c r="AW49" i="1"/>
  <c r="AW50" i="1"/>
  <c r="AW30" i="1"/>
  <c r="AW31" i="1"/>
  <c r="AT12" i="1"/>
  <c r="AT13" i="1"/>
  <c r="AU12" i="1"/>
  <c r="AV12" i="1"/>
  <c r="AW12" i="1"/>
  <c r="AW13" i="1"/>
  <c r="AV31" i="1"/>
  <c r="AV49" i="1"/>
  <c r="AV50" i="1"/>
  <c r="AV30" i="1"/>
  <c r="AU49" i="1"/>
  <c r="AU50" i="1"/>
  <c r="AU30" i="1"/>
  <c r="AU31" i="1"/>
  <c r="AU42" i="2"/>
  <c r="AT30" i="1"/>
  <c r="AT31" i="1"/>
  <c r="AT49" i="1"/>
  <c r="AT50" i="1"/>
  <c r="AT42" i="2"/>
  <c r="AS46" i="1"/>
  <c r="AS49" i="1"/>
  <c r="AS50" i="1"/>
  <c r="AS30" i="1"/>
  <c r="AS31" i="1"/>
  <c r="AS12" i="1"/>
  <c r="AS13" i="1"/>
  <c r="AQ77" i="1"/>
  <c r="AR77" i="1"/>
  <c r="AP77" i="1"/>
  <c r="AQ76" i="1"/>
  <c r="AR76" i="1"/>
  <c r="AP76" i="1"/>
  <c r="AQ49" i="1"/>
  <c r="AR49" i="1"/>
  <c r="AP49" i="1"/>
  <c r="AR44" i="1"/>
  <c r="AR45" i="1" s="1"/>
  <c r="AP44" i="1"/>
  <c r="AQ44" i="1"/>
  <c r="AQ45" i="1"/>
  <c r="AP26" i="1"/>
  <c r="AP30" i="1"/>
  <c r="AQ26" i="1"/>
  <c r="AQ28" i="1"/>
  <c r="AR26" i="1"/>
  <c r="AR30" i="1" s="1"/>
  <c r="AP20" i="1"/>
  <c r="AQ20" i="1"/>
  <c r="AR20" i="1"/>
  <c r="AP12" i="1"/>
  <c r="AP13" i="1"/>
  <c r="AQ12" i="1"/>
  <c r="AQ13" i="1"/>
  <c r="AR12" i="1"/>
  <c r="AR13" i="1" s="1"/>
  <c r="AR40" i="2"/>
  <c r="AQ20" i="2"/>
  <c r="AN35" i="1"/>
  <c r="AP20" i="2"/>
  <c r="AN26" i="1"/>
  <c r="AN28" i="1"/>
  <c r="AN30" i="1"/>
  <c r="AN20" i="1"/>
  <c r="AN76" i="1"/>
  <c r="AN77" i="1"/>
  <c r="AN43" i="1"/>
  <c r="AN49" i="1"/>
  <c r="AN44" i="1"/>
  <c r="AN38" i="2"/>
  <c r="AN40" i="2"/>
  <c r="AN20" i="2"/>
  <c r="AN12" i="1"/>
  <c r="AN13" i="1"/>
  <c r="AK77" i="1"/>
  <c r="AM77" i="1"/>
  <c r="AM76" i="1"/>
  <c r="AK13" i="1"/>
  <c r="AK20" i="1"/>
  <c r="AM20" i="1"/>
  <c r="AK35" i="1"/>
  <c r="AM44" i="1"/>
  <c r="AM41" i="1"/>
  <c r="AM36" i="2"/>
  <c r="AM31" i="2"/>
  <c r="AM38" i="2"/>
  <c r="AM20" i="2"/>
  <c r="AM42" i="1"/>
  <c r="AK44" i="2"/>
  <c r="AL44" i="2"/>
  <c r="AM35" i="1"/>
  <c r="AM26" i="1"/>
  <c r="AM30" i="1"/>
  <c r="AM12" i="1"/>
  <c r="AM13" i="1"/>
  <c r="AM28" i="1"/>
  <c r="AM31" i="1"/>
  <c r="AL36" i="2"/>
  <c r="AL31" i="2"/>
  <c r="AL38" i="2"/>
  <c r="AK26" i="1"/>
  <c r="AK30" i="1"/>
  <c r="AK76" i="1"/>
  <c r="AE36" i="2"/>
  <c r="AA36" i="2"/>
  <c r="AC36" i="2"/>
  <c r="AD36" i="2"/>
  <c r="AF36" i="2"/>
  <c r="AG36" i="2"/>
  <c r="AH36" i="2"/>
  <c r="AI36" i="2"/>
  <c r="AJ36" i="2"/>
  <c r="AK36" i="2"/>
  <c r="AB36" i="2"/>
  <c r="AA29" i="2"/>
  <c r="AA31" i="2"/>
  <c r="AC29" i="2"/>
  <c r="AC31" i="2"/>
  <c r="AD29" i="2"/>
  <c r="AD31" i="2"/>
  <c r="AE31" i="2"/>
  <c r="AF29" i="2"/>
  <c r="AF31" i="2"/>
  <c r="AG29" i="2"/>
  <c r="AG31" i="2"/>
  <c r="AH29" i="2"/>
  <c r="AH31" i="2"/>
  <c r="AI29" i="2"/>
  <c r="AI31" i="2"/>
  <c r="AJ29" i="2"/>
  <c r="AJ31" i="2"/>
  <c r="AK29" i="2"/>
  <c r="AK31" i="2"/>
  <c r="AB29" i="2"/>
  <c r="AB31" i="2"/>
  <c r="AE38" i="2"/>
  <c r="AA38" i="2"/>
  <c r="AH38" i="2"/>
  <c r="AF38" i="2"/>
  <c r="AI38" i="2"/>
  <c r="AJ38" i="2"/>
  <c r="AB38" i="2"/>
  <c r="AD38" i="2"/>
  <c r="AG38" i="2"/>
  <c r="AK38" i="2"/>
  <c r="AC38" i="2"/>
  <c r="AK44" i="1"/>
  <c r="AK42" i="1"/>
  <c r="AK41" i="1"/>
  <c r="AK12" i="1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AJ77" i="1"/>
  <c r="AI77" i="1"/>
  <c r="AH77" i="1"/>
  <c r="AG77" i="1"/>
  <c r="AF77" i="1"/>
  <c r="AE77" i="1"/>
  <c r="AD77" i="1"/>
  <c r="AJ76" i="1"/>
  <c r="AI76" i="1"/>
  <c r="AH76" i="1"/>
  <c r="AG76" i="1"/>
  <c r="AF76" i="1"/>
  <c r="AE76" i="1"/>
  <c r="AD76" i="1"/>
  <c r="AJ44" i="1"/>
  <c r="AI44" i="1"/>
  <c r="AH44" i="1"/>
  <c r="AG44" i="1"/>
  <c r="AF44" i="1"/>
  <c r="AE44" i="1"/>
  <c r="AD44" i="1"/>
  <c r="AJ42" i="1"/>
  <c r="AI42" i="1"/>
  <c r="AH42" i="1"/>
  <c r="AG42" i="1"/>
  <c r="AF42" i="1"/>
  <c r="AE42" i="1"/>
  <c r="AD42" i="1"/>
  <c r="AJ41" i="1"/>
  <c r="AJ43" i="1"/>
  <c r="AI41" i="1"/>
  <c r="AI43" i="1"/>
  <c r="AH41" i="1"/>
  <c r="AG41" i="1"/>
  <c r="AF41" i="1"/>
  <c r="AF43" i="1"/>
  <c r="AE41" i="1"/>
  <c r="AD41" i="1"/>
  <c r="AJ35" i="1"/>
  <c r="AI35" i="1"/>
  <c r="AH35" i="1"/>
  <c r="AG35" i="1"/>
  <c r="AF35" i="1"/>
  <c r="AE35" i="1"/>
  <c r="AD35" i="1"/>
  <c r="AJ26" i="1"/>
  <c r="AJ30" i="1"/>
  <c r="AI26" i="1"/>
  <c r="AI28" i="1"/>
  <c r="AI31" i="1"/>
  <c r="AH26" i="1"/>
  <c r="AH30" i="1"/>
  <c r="AG26" i="1"/>
  <c r="AG28" i="1"/>
  <c r="AF26" i="1"/>
  <c r="AF28" i="1"/>
  <c r="AE26" i="1"/>
  <c r="AD26" i="1"/>
  <c r="AD30" i="1"/>
  <c r="AJ20" i="1"/>
  <c r="AI20" i="1"/>
  <c r="AH20" i="1"/>
  <c r="AG20" i="1"/>
  <c r="AF20" i="1"/>
  <c r="AE20" i="1"/>
  <c r="AD20" i="1"/>
  <c r="AJ13" i="1"/>
  <c r="AI13" i="1"/>
  <c r="AH13" i="1"/>
  <c r="AG13" i="1"/>
  <c r="AF13" i="1"/>
  <c r="AE13" i="1"/>
  <c r="AD13" i="1"/>
  <c r="AJ12" i="1"/>
  <c r="AI12" i="1"/>
  <c r="AH12" i="1"/>
  <c r="AG12" i="1"/>
  <c r="AF12" i="1"/>
  <c r="AE12" i="1"/>
  <c r="AD12" i="1"/>
  <c r="AE30" i="1"/>
  <c r="AF30" i="1"/>
  <c r="AI30" i="1"/>
  <c r="AE28" i="1"/>
  <c r="AE47" i="1"/>
  <c r="AD28" i="1"/>
  <c r="AD47" i="1"/>
  <c r="AJ49" i="1"/>
  <c r="AI49" i="1"/>
  <c r="AG43" i="1"/>
  <c r="AG49" i="1"/>
  <c r="AM43" i="1"/>
  <c r="AM49" i="1"/>
  <c r="AH28" i="1"/>
  <c r="AH31" i="1"/>
  <c r="AH43" i="1"/>
  <c r="AH49" i="1"/>
  <c r="AK43" i="1"/>
  <c r="AF31" i="1"/>
  <c r="AF47" i="1"/>
  <c r="AF50" i="1"/>
  <c r="AE43" i="1"/>
  <c r="AL43" i="1"/>
  <c r="AL49" i="1"/>
  <c r="AI47" i="1"/>
  <c r="AJ28" i="1"/>
  <c r="AJ47" i="1"/>
  <c r="AJ50" i="1"/>
  <c r="AH47" i="1"/>
  <c r="AH50" i="1"/>
  <c r="AD31" i="1"/>
  <c r="AD43" i="1"/>
  <c r="AD46" i="1"/>
  <c r="AK28" i="1"/>
  <c r="AD50" i="1"/>
  <c r="AF46" i="1"/>
  <c r="AF49" i="1"/>
  <c r="AN31" i="1"/>
  <c r="AK49" i="1"/>
  <c r="AQ47" i="1"/>
  <c r="AQ50" i="1" s="1"/>
  <c r="AQ31" i="1"/>
  <c r="AE50" i="1"/>
  <c r="AG31" i="1"/>
  <c r="AG47" i="1"/>
  <c r="AE49" i="1"/>
  <c r="AE46" i="1"/>
  <c r="AD49" i="1"/>
  <c r="AG30" i="1"/>
  <c r="AN46" i="1"/>
  <c r="AL47" i="1"/>
  <c r="AR28" i="1"/>
  <c r="AR31" i="1" s="1"/>
  <c r="AX49" i="1"/>
  <c r="AM47" i="1"/>
  <c r="AQ30" i="1"/>
  <c r="AE31" i="1"/>
  <c r="AP28" i="1"/>
  <c r="AP47" i="1"/>
  <c r="AP46" i="1" s="1"/>
  <c r="AH46" i="1"/>
  <c r="AJ31" i="1"/>
  <c r="AJ46" i="1"/>
  <c r="AI46" i="1"/>
  <c r="AI50" i="1"/>
  <c r="AL46" i="1"/>
  <c r="AK31" i="1"/>
  <c r="AK47" i="1"/>
  <c r="AN50" i="1"/>
  <c r="AG46" i="1"/>
  <c r="AG50" i="1"/>
  <c r="AQ46" i="1"/>
  <c r="AM46" i="1"/>
  <c r="AM50" i="1"/>
  <c r="AL50" i="1"/>
  <c r="AP31" i="1"/>
  <c r="AR47" i="1"/>
  <c r="AK50" i="1"/>
  <c r="AK46" i="1"/>
  <c r="AP50" i="1"/>
  <c r="AR46" i="1" l="1"/>
  <c r="AO50" i="1"/>
  <c r="AR50" i="1"/>
</calcChain>
</file>

<file path=xl/sharedStrings.xml><?xml version="1.0" encoding="utf-8"?>
<sst xmlns="http://schemas.openxmlformats.org/spreadsheetml/2006/main" count="193" uniqueCount="84">
  <si>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</si>
  <si>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</si>
  <si>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</si>
  <si>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</si>
  <si>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</si>
  <si>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</si>
  <si>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</si>
  <si>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</si>
  <si>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</si>
  <si>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</si>
  <si>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</si>
  <si>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</si>
  <si>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</si>
  <si>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</si>
  <si>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</si>
  <si>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</si>
  <si>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</si>
  <si>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</si>
  <si>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</si>
  <si>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</si>
  <si>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</si>
  <si>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</si>
  <si>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</si>
  <si>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</si>
  <si>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</si>
  <si>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</si>
  <si>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</si>
  <si>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</si>
  <si>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</si>
  <si>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</si>
  <si>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</si>
  <si>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</si>
  <si>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</si>
  <si>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Investment Planning Counsel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</si>
  <si>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</si>
  <si>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</si>
  <si>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</si>
  <si>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</si>
  <si>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</si>
  <si>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</si>
  <si>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</si>
  <si>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</si>
  <si>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</si>
  <si>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</si>
  <si>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</si>
  <si>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</si>
  <si>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IGM Financial</t>
  </si>
  <si>
    <t>Mutual funds</t>
  </si>
  <si>
    <t>ETFs</t>
  </si>
  <si>
    <t>Investment funds</t>
  </si>
  <si>
    <t>Net sales to AUM</t>
  </si>
  <si>
    <t>Total net flows</t>
  </si>
  <si>
    <t>Additional</t>
  </si>
  <si>
    <t>IG/IPC mutual fund investment in Mackenzie ETF's (not included within Mackenzie results above)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</si>
  <si>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</si>
  <si>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</si>
  <si>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</si>
  <si>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</si>
  <si>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</si>
  <si>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</si>
  <si>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</si>
  <si>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</si>
  <si>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</si>
  <si>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</si>
  <si>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</si>
  <si>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</si>
  <si>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</si>
  <si>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t>IPC</t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</si>
  <si>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</si>
  <si>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</si>
  <si>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</si>
  <si>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</si>
  <si>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</si>
  <si>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</si>
  <si>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</si>
  <si>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</si>
  <si>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</si>
  <si>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</si>
  <si>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</si>
  <si>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</si>
  <si>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</si>
  <si>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</si>
  <si>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</si>
  <si>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Mackenzie Investment funds distributed through IPC (included in "other dealer flows").  
Also includes Wealth Management AUA dealer flows eliminations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</si>
</sst>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8" fillId="0" borderId="0"/>
    <xf numFmtId="165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37" fontId="0" fillId="0" borderId="0" xfId="1" applyNumberFormat="1" applyFont="1" applyFill="1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37" fontId="0" fillId="0" borderId="0" xfId="0" applyNumberFormat="1"/>
    <xf numFmtId="166" fontId="0" fillId="0" borderId="0" xfId="1" applyNumberFormat="1" applyFont="1" applyFill="1"/>
    <xf numFmtId="166" fontId="0" fillId="0" borderId="0" xfId="1" applyNumberFormat="1" applyFont="1"/>
    <xf numFmtId="166" fontId="0" fillId="0" borderId="0" xfId="0" applyNumberFormat="1"/>
    <xf numFmtId="0" fontId="7" fillId="0" borderId="0" xfId="0" applyFont="1"/>
    <xf numFmtId="167" fontId="0" fillId="0" borderId="0" xfId="11" applyNumberFormat="1" applyFont="1"/>
    <xf numFmtId="167" fontId="0" fillId="0" borderId="0" xfId="11" applyNumberFormat="1" applyFont="1" applyFill="1"/>
    <xf numFmtId="37" fontId="0" fillId="0" borderId="0" xfId="1" applyNumberFormat="1" applyFont="1" applyFill="1" applyBorder="1"/>
    <xf numFmtId="37" fontId="4" fillId="0" borderId="0" xfId="0" applyNumberFormat="1" applyFont="1"/>
    <xf numFmtId="0" fontId="5" fillId="0" borderId="0" xfId="0" applyFont="1"/>
    <xf numFmtId="37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quotePrefix="1"/>
    <xf numFmtId="0" fontId="10" fillId="0" borderId="0" xfId="0" applyFont="1"/>
    <xf numFmtId="0" fontId="11" fillId="2" borderId="0" xfId="0" applyFont="1" applyFill="1"/>
    <xf numFmtId="0" fontId="12" fillId="2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166" fontId="10" fillId="0" borderId="0" xfId="1" applyNumberFormat="1" applyFont="1" applyFill="1" applyAlignment="1">
      <alignment horizontal="left" vertical="center" indent="1"/>
    </xf>
    <xf numFmtId="166" fontId="13" fillId="0" borderId="0" xfId="1" applyNumberFormat="1" applyFont="1"/>
    <xf numFmtId="166" fontId="13" fillId="0" borderId="0" xfId="1" applyNumberFormat="1" applyFont="1" applyFill="1" applyAlignment="1">
      <alignment horizontal="left" vertical="center" indent="2"/>
    </xf>
    <xf numFmtId="166" fontId="13" fillId="0" borderId="0" xfId="1" applyNumberFormat="1" applyFont="1" applyFill="1"/>
    <xf numFmtId="166" fontId="13" fillId="0" borderId="1" xfId="1" applyNumberFormat="1" applyFont="1" applyBorder="1"/>
    <xf numFmtId="166" fontId="13" fillId="0" borderId="1" xfId="1" applyNumberFormat="1" applyFont="1" applyFill="1" applyBorder="1"/>
    <xf numFmtId="166" fontId="13" fillId="0" borderId="0" xfId="1" applyNumberFormat="1" applyFont="1" applyFill="1" applyAlignment="1">
      <alignment horizontal="left" vertical="center" indent="1"/>
    </xf>
    <xf numFmtId="167" fontId="13" fillId="0" borderId="0" xfId="11" applyNumberFormat="1" applyFont="1" applyFill="1"/>
    <xf numFmtId="166" fontId="13" fillId="0" borderId="0" xfId="1" applyNumberFormat="1" applyFont="1" applyFill="1" applyAlignment="1">
      <alignment vertical="center"/>
    </xf>
    <xf numFmtId="166" fontId="10" fillId="0" borderId="0" xfId="1" applyNumberFormat="1" applyFont="1" applyFill="1" applyAlignment="1">
      <alignment vertical="center"/>
    </xf>
    <xf numFmtId="166" fontId="14" fillId="0" borderId="1" xfId="1" applyNumberFormat="1" applyFont="1" applyFill="1" applyBorder="1"/>
    <xf numFmtId="166" fontId="15" fillId="0" borderId="1" xfId="1" applyNumberFormat="1" applyFont="1" applyFill="1" applyBorder="1"/>
    <xf numFmtId="166" fontId="13" fillId="0" borderId="0" xfId="1" applyNumberFormat="1" applyFont="1" applyFill="1" applyBorder="1"/>
    <xf numFmtId="166" fontId="13" fillId="0" borderId="0" xfId="1" applyNumberFormat="1" applyFont="1" applyFill="1" applyAlignment="1">
      <alignment horizontal="left" indent="1"/>
    </xf>
    <xf numFmtId="37" fontId="13" fillId="0" borderId="0" xfId="0" applyNumberFormat="1" applyFont="1"/>
    <xf numFmtId="37" fontId="13" fillId="0" borderId="0" xfId="1" applyNumberFormat="1" applyFont="1" applyFill="1"/>
    <xf numFmtId="37" fontId="13" fillId="0" borderId="0" xfId="1" applyNumberFormat="1" applyFont="1" applyFill="1" applyBorder="1"/>
    <xf numFmtId="37" fontId="13" fillId="0" borderId="1" xfId="1" applyNumberFormat="1" applyFont="1" applyFill="1" applyBorder="1"/>
    <xf numFmtId="37" fontId="15" fillId="0" borderId="0" xfId="0" applyNumberFormat="1" applyFont="1"/>
    <xf numFmtId="37" fontId="16" fillId="0" borderId="0" xfId="0" applyNumberFormat="1" applyFont="1"/>
    <xf numFmtId="37" fontId="15" fillId="0" borderId="0" xfId="1" applyNumberFormat="1" applyFont="1" applyFill="1"/>
    <xf numFmtId="37" fontId="15" fillId="0" borderId="0" xfId="1" applyNumberFormat="1" applyFont="1" applyFill="1" applyBorder="1"/>
    <xf numFmtId="37" fontId="15" fillId="0" borderId="1" xfId="1" applyNumberFormat="1" applyFont="1" applyFill="1" applyBorder="1"/>
    <xf numFmtId="37" fontId="10" fillId="0" borderId="0" xfId="0" applyNumberFormat="1" applyFont="1"/>
    <xf numFmtId="167" fontId="13" fillId="0" borderId="0" xfId="11" applyNumberFormat="1" applyFont="1" applyFill="1" applyBorder="1"/>
    <xf numFmtId="37" fontId="13" fillId="0" borderId="0" xfId="0" applyNumberFormat="1" applyFont="1" applyAlignment="1">
      <alignment wrapText="1"/>
    </xf>
    <xf numFmtId="166" fontId="13" fillId="0" borderId="0" xfId="1" applyNumberFormat="1" applyFont="1" applyBorder="1"/>
    <xf numFmtId="167" fontId="0" fillId="0" borderId="0" xfId="11" applyNumberFormat="1" applyFont="1" applyBorder="1"/>
    <xf numFmtId="0" fontId="15" fillId="0" borderId="0" xfId="0" applyFont="1"/>
    <xf numFmtId="0" fontId="16" fillId="0" borderId="0" xfId="0" applyFont="1"/>
    <xf numFmtId="37" fontId="13" fillId="0" borderId="1" xfId="0" applyNumberFormat="1" applyFont="1" applyBorder="1"/>
    <xf numFmtId="37" fontId="15" fillId="0" borderId="1" xfId="0" applyNumberFormat="1" applyFont="1" applyBorder="1"/>
    <xf numFmtId="37" fontId="0" fillId="3" borderId="1" xfId="0" applyNumberFormat="1" applyFill="1" applyBorder="1"/>
    <xf numFmtId="167" fontId="0" fillId="0" borderId="0" xfId="11" applyNumberFormat="1" applyFont="1" applyFill="1" applyBorder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>
    <pageSetUpPr fitToPage="1"/>
  </sheetPr>
  <dimension ref="A1:BD99"/>
  <sheetViews>
    <sheetView tabSelected="1" zoomScale="70" zoomScaleNormal="70" zoomScaleSheetLayoutView="55" workbookViewId="0">
      <pane xSplit="15" ySplit="6" topLeftCell="AE9" activePane="bottomRight" state="frozen"/>
      <selection activeCell="AI21" sqref="AI21"/>
      <selection pane="topRight" activeCell="AI21" sqref="AI21"/>
      <selection pane="bottomLeft" activeCell="AI21" sqref="AI21"/>
      <selection pane="bottomRight"/>
    </sheetView>
  </sheetViews>
  <sheetFormatPr defaultColWidth="9.140625" defaultRowHeight="15" x14ac:dyDescent="0.25"/>
  <cols>
    <col min="1" max="1" width="1.7109375" customWidth="1"/>
    <col min="2" max="2" width="5.85546875" customWidth="1"/>
    <col min="3" max="3" width="49.7109375" customWidth="1"/>
    <col min="4" max="15" width="9.140625" hidden="1" customWidth="1"/>
    <col min="16" max="31" width="12.5703125" hidden="1" customWidth="1"/>
    <col min="32" max="46" width="12.5703125" customWidth="1"/>
    <col min="47" max="56" width="12.42578125" customWidth="1"/>
  </cols>
  <sheetData>
    <row r="1" spans="1:56" s="2" customFormat="1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</row>
    <row r="2" spans="1:56" s="2" customFormat="1" ht="6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</row>
    <row r="3" spans="1:56" s="3" customFormat="1" ht="15.75" x14ac:dyDescent="0.25">
      <c r="A3" s="21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</row>
    <row r="4" spans="1:56" ht="15.7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</row>
    <row r="5" spans="1:56" ht="15.75" x14ac:dyDescent="0.25">
      <c r="A5" s="22"/>
      <c r="B5" s="22"/>
      <c r="C5" s="22"/>
      <c r="D5" s="23">
        <v>2019</v>
      </c>
      <c r="E5" s="23">
        <v>2019</v>
      </c>
      <c r="F5" s="23">
        <v>2019</v>
      </c>
      <c r="G5" s="23">
        <v>2019</v>
      </c>
      <c r="H5" s="23">
        <v>2019</v>
      </c>
      <c r="I5" s="23">
        <v>2019</v>
      </c>
      <c r="J5" s="23">
        <v>2019</v>
      </c>
      <c r="K5" s="23">
        <v>2019</v>
      </c>
      <c r="L5" s="23">
        <v>2019</v>
      </c>
      <c r="M5" s="23">
        <v>2019</v>
      </c>
      <c r="N5" s="23">
        <v>2019</v>
      </c>
      <c r="O5" s="23">
        <v>2019</v>
      </c>
      <c r="P5" s="23">
        <v>2020</v>
      </c>
      <c r="Q5" s="23">
        <v>2020</v>
      </c>
      <c r="R5" s="23">
        <v>2020</v>
      </c>
      <c r="S5" s="23">
        <v>2020</v>
      </c>
      <c r="T5" s="23">
        <v>2020</v>
      </c>
      <c r="U5" s="23">
        <v>2020</v>
      </c>
      <c r="V5" s="23">
        <v>2020</v>
      </c>
      <c r="W5" s="23">
        <v>2020</v>
      </c>
      <c r="X5" s="23">
        <v>2020</v>
      </c>
      <c r="Y5" s="23">
        <v>2020</v>
      </c>
      <c r="Z5" s="23">
        <v>2020</v>
      </c>
      <c r="AA5" s="23">
        <v>2020</v>
      </c>
      <c r="AB5" s="23">
        <v>2021</v>
      </c>
      <c r="AC5" s="23">
        <v>2021</v>
      </c>
      <c r="AD5" s="23">
        <v>2021</v>
      </c>
      <c r="AE5" s="23">
        <v>2021</v>
      </c>
      <c r="AF5" s="23">
        <v>2021</v>
      </c>
      <c r="AG5" s="23">
        <v>2021</v>
      </c>
      <c r="AH5" s="23">
        <v>2021</v>
      </c>
      <c r="AI5" s="23">
        <v>2021</v>
      </c>
      <c r="AJ5" s="23">
        <v>2021</v>
      </c>
      <c r="AK5" s="23">
        <v>2021</v>
      </c>
      <c r="AL5" s="23">
        <v>2021</v>
      </c>
      <c r="AM5" s="23">
        <v>2021</v>
      </c>
      <c r="AN5" s="23">
        <v>2022</v>
      </c>
      <c r="AO5" s="23">
        <v>2022</v>
      </c>
      <c r="AP5" s="23">
        <v>2022</v>
      </c>
      <c r="AQ5" s="23">
        <v>2022</v>
      </c>
      <c r="AR5" s="23">
        <v>2022</v>
      </c>
      <c r="AS5" s="23">
        <v>2022</v>
      </c>
      <c r="AT5" s="23">
        <v>2022</v>
      </c>
      <c r="AU5" s="23">
        <v>2022</v>
      </c>
      <c r="AV5" s="23">
        <v>2022</v>
      </c>
      <c r="AW5" s="23">
        <v>2022</v>
      </c>
      <c r="AX5" s="23">
        <v>2022</v>
      </c>
      <c r="AY5" s="23">
        <v>2022</v>
      </c>
      <c r="AZ5" s="23">
        <v>2023</v>
      </c>
      <c r="BA5" s="23">
        <v>2023</v>
      </c>
      <c r="BB5" s="23">
        <v>2023</v>
      </c>
      <c r="BC5" s="23">
        <v>2023</v>
      </c>
      <c r="BD5" s="23">
        <v>2023</v>
      </c>
    </row>
    <row r="6" spans="1:56" ht="15.75" x14ac:dyDescent="0.25">
      <c r="A6" s="22"/>
      <c r="B6" s="22"/>
      <c r="C6" s="22"/>
      <c r="D6" s="24" t="str">
        <f t="shared" ref="D6:K6" si="0">P6</f>
        <v>Jan</v>
      </c>
      <c r="E6" s="24" t="str">
        <f t="shared" si="0"/>
        <v>Feb</v>
      </c>
      <c r="F6" s="24" t="str">
        <f t="shared" si="0"/>
        <v>Mar</v>
      </c>
      <c r="G6" s="24" t="str">
        <f t="shared" si="0"/>
        <v>Apr</v>
      </c>
      <c r="H6" s="24" t="str">
        <f t="shared" si="0"/>
        <v>May</v>
      </c>
      <c r="I6" s="24" t="str">
        <f t="shared" si="0"/>
        <v>Jun</v>
      </c>
      <c r="J6" s="24" t="str">
        <f t="shared" si="0"/>
        <v>Jul</v>
      </c>
      <c r="K6" s="24" t="str">
        <f t="shared" si="0"/>
        <v>Aug</v>
      </c>
      <c r="L6" s="24" t="str">
        <f>X6</f>
        <v>Sep</v>
      </c>
      <c r="M6" s="24" t="s">
        <v>2</v>
      </c>
      <c r="N6" s="24" t="s">
        <v>3</v>
      </c>
      <c r="O6" s="24" t="s">
        <v>4</v>
      </c>
      <c r="P6" s="24" t="s">
        <v>5</v>
      </c>
      <c r="Q6" s="24" t="s">
        <v>6</v>
      </c>
      <c r="R6" s="24" t="s">
        <v>7</v>
      </c>
      <c r="S6" s="24" t="s">
        <v>8</v>
      </c>
      <c r="T6" s="24" t="s">
        <v>9</v>
      </c>
      <c r="U6" s="24" t="s">
        <v>10</v>
      </c>
      <c r="V6" s="24" t="s">
        <v>11</v>
      </c>
      <c r="W6" s="24" t="s">
        <v>12</v>
      </c>
      <c r="X6" s="24" t="s">
        <v>13</v>
      </c>
      <c r="Y6" s="24" t="s">
        <v>2</v>
      </c>
      <c r="Z6" s="24" t="s">
        <v>3</v>
      </c>
      <c r="AA6" s="24" t="s">
        <v>4</v>
      </c>
      <c r="AB6" s="24" t="s">
        <v>5</v>
      </c>
      <c r="AC6" s="24" t="s">
        <v>6</v>
      </c>
      <c r="AD6" s="24" t="s">
        <v>7</v>
      </c>
      <c r="AE6" s="24" t="s">
        <v>8</v>
      </c>
      <c r="AF6" s="24" t="s">
        <v>9</v>
      </c>
      <c r="AG6" s="24" t="s">
        <v>14</v>
      </c>
      <c r="AH6" s="24" t="s">
        <v>15</v>
      </c>
      <c r="AI6" s="24" t="s">
        <v>16</v>
      </c>
      <c r="AJ6" s="24" t="s">
        <v>17</v>
      </c>
      <c r="AK6" s="24" t="s">
        <v>18</v>
      </c>
      <c r="AL6" s="24" t="s">
        <v>19</v>
      </c>
      <c r="AM6" s="24" t="s">
        <v>20</v>
      </c>
      <c r="AN6" s="24" t="s">
        <v>21</v>
      </c>
      <c r="AO6" s="24" t="s">
        <v>22</v>
      </c>
      <c r="AP6" s="24" t="s">
        <v>23</v>
      </c>
      <c r="AQ6" s="24" t="s">
        <v>24</v>
      </c>
      <c r="AR6" s="24" t="s">
        <v>9</v>
      </c>
      <c r="AS6" s="24" t="s">
        <v>14</v>
      </c>
      <c r="AT6" s="24" t="s">
        <v>15</v>
      </c>
      <c r="AU6" s="24" t="s">
        <v>16</v>
      </c>
      <c r="AV6" s="24" t="s">
        <v>17</v>
      </c>
      <c r="AW6" s="24" t="s">
        <v>18</v>
      </c>
      <c r="AX6" s="24" t="s">
        <v>19</v>
      </c>
      <c r="AY6" s="24" t="s">
        <v>20</v>
      </c>
      <c r="AZ6" s="24" t="s">
        <v>21</v>
      </c>
      <c r="BA6" s="24" t="s">
        <v>22</v>
      </c>
      <c r="BB6" s="24" t="s">
        <v>23</v>
      </c>
      <c r="BC6" s="24" t="s">
        <v>24</v>
      </c>
      <c r="BD6" s="24" t="s">
        <v>9</v>
      </c>
    </row>
    <row r="7" spans="1:56" s="4" customFormat="1" ht="13.7" customHeight="1" x14ac:dyDescent="0.25">
      <c r="A7" s="55"/>
      <c r="B7" s="56" t="s">
        <v>25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</row>
    <row r="8" spans="1:56" s="6" customFormat="1" ht="13.7" customHeight="1" x14ac:dyDescent="0.25">
      <c r="A8" s="41"/>
      <c r="B8" s="41"/>
      <c r="C8" s="41" t="s">
        <v>26</v>
      </c>
      <c r="D8" s="42">
        <v>-40</v>
      </c>
      <c r="E8" s="42">
        <v>137</v>
      </c>
      <c r="F8" s="42">
        <v>-111</v>
      </c>
      <c r="G8" s="42">
        <v>-237</v>
      </c>
      <c r="H8" s="42">
        <v>-182</v>
      </c>
      <c r="I8" s="42">
        <v>-118</v>
      </c>
      <c r="J8" s="42">
        <v>17</v>
      </c>
      <c r="K8" s="42">
        <v>-155</v>
      </c>
      <c r="L8" s="42">
        <v>-153</v>
      </c>
      <c r="M8" s="42">
        <v>-98</v>
      </c>
      <c r="N8" s="42">
        <v>-132</v>
      </c>
      <c r="O8" s="42">
        <v>-17</v>
      </c>
      <c r="P8" s="42">
        <v>-82</v>
      </c>
      <c r="Q8" s="42">
        <v>192</v>
      </c>
      <c r="R8" s="42">
        <v>-160</v>
      </c>
      <c r="S8" s="42">
        <v>-88</v>
      </c>
      <c r="T8" s="42">
        <v>-3</v>
      </c>
      <c r="U8" s="42">
        <v>-42</v>
      </c>
      <c r="V8" s="42">
        <v>-50</v>
      </c>
      <c r="W8" s="42">
        <v>-81</v>
      </c>
      <c r="X8" s="42">
        <v>-128</v>
      </c>
      <c r="Y8" s="42">
        <v>-52.6</v>
      </c>
      <c r="Z8" s="42">
        <v>-24.2</v>
      </c>
      <c r="AA8" s="42">
        <v>68.2</v>
      </c>
      <c r="AB8" s="42">
        <v>105</v>
      </c>
      <c r="AC8" s="42">
        <v>348</v>
      </c>
      <c r="AD8" s="42">
        <v>48</v>
      </c>
      <c r="AE8" s="42">
        <v>10</v>
      </c>
      <c r="AF8" s="42">
        <v>83</v>
      </c>
      <c r="AG8" s="42">
        <v>186</v>
      </c>
      <c r="AH8" s="42">
        <v>188</v>
      </c>
      <c r="AI8" s="42">
        <v>201</v>
      </c>
      <c r="AJ8" s="42">
        <v>187</v>
      </c>
      <c r="AK8" s="43">
        <v>155</v>
      </c>
      <c r="AL8" s="43">
        <v>184</v>
      </c>
      <c r="AM8" s="43">
        <v>119</v>
      </c>
      <c r="AN8" s="42">
        <v>424</v>
      </c>
      <c r="AO8" s="42">
        <v>594</v>
      </c>
      <c r="AP8" s="42">
        <v>246</v>
      </c>
      <c r="AQ8" s="42">
        <v>-12</v>
      </c>
      <c r="AR8" s="42">
        <v>-30</v>
      </c>
      <c r="AS8" s="42">
        <v>-57</v>
      </c>
      <c r="AT8" s="42">
        <v>-71</v>
      </c>
      <c r="AU8" s="42">
        <v>-25</v>
      </c>
      <c r="AV8" s="42">
        <v>-308</v>
      </c>
      <c r="AW8" s="43">
        <v>-251</v>
      </c>
      <c r="AX8" s="43">
        <v>-217</v>
      </c>
      <c r="AY8" s="43">
        <v>-249</v>
      </c>
      <c r="AZ8" s="43">
        <v>-172</v>
      </c>
      <c r="BA8" s="43">
        <v>93</v>
      </c>
      <c r="BB8" s="43">
        <v>-217</v>
      </c>
      <c r="BC8" s="43">
        <v>-237</v>
      </c>
      <c r="BD8" s="43">
        <v>-105</v>
      </c>
    </row>
    <row r="9" spans="1:56" s="6" customFormat="1" ht="13.7" customHeight="1" x14ac:dyDescent="0.25">
      <c r="A9" s="41"/>
      <c r="B9" s="41"/>
      <c r="C9" s="41" t="s">
        <v>27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>
        <v>2</v>
      </c>
      <c r="BA9" s="59">
        <v>14</v>
      </c>
      <c r="BB9" s="59">
        <v>7</v>
      </c>
      <c r="BC9" s="59">
        <v>4</v>
      </c>
      <c r="BD9" s="59">
        <v>-3</v>
      </c>
    </row>
    <row r="10" spans="1:56" s="6" customFormat="1" ht="13.7" customHeight="1" x14ac:dyDescent="0.25">
      <c r="A10" s="41"/>
      <c r="B10" s="41"/>
      <c r="C10" s="41" t="s">
        <v>28</v>
      </c>
      <c r="D10" s="43">
        <f>+D8+D9</f>
        <v>-40</v>
      </c>
      <c r="E10" s="43">
        <f t="shared" ref="E10:BA10" si="1">+E8+E9</f>
        <v>137</v>
      </c>
      <c r="F10" s="43">
        <f t="shared" si="1"/>
        <v>-111</v>
      </c>
      <c r="G10" s="43">
        <f t="shared" si="1"/>
        <v>-237</v>
      </c>
      <c r="H10" s="43">
        <f t="shared" si="1"/>
        <v>-182</v>
      </c>
      <c r="I10" s="43">
        <f t="shared" si="1"/>
        <v>-118</v>
      </c>
      <c r="J10" s="43">
        <f t="shared" si="1"/>
        <v>17</v>
      </c>
      <c r="K10" s="43">
        <f t="shared" si="1"/>
        <v>-155</v>
      </c>
      <c r="L10" s="43">
        <f t="shared" si="1"/>
        <v>-153</v>
      </c>
      <c r="M10" s="43">
        <f t="shared" si="1"/>
        <v>-98</v>
      </c>
      <c r="N10" s="43">
        <f t="shared" si="1"/>
        <v>-132</v>
      </c>
      <c r="O10" s="43">
        <f t="shared" si="1"/>
        <v>-17</v>
      </c>
      <c r="P10" s="43">
        <f t="shared" si="1"/>
        <v>-82</v>
      </c>
      <c r="Q10" s="43">
        <f t="shared" si="1"/>
        <v>192</v>
      </c>
      <c r="R10" s="43">
        <f t="shared" si="1"/>
        <v>-160</v>
      </c>
      <c r="S10" s="43">
        <f t="shared" si="1"/>
        <v>-88</v>
      </c>
      <c r="T10" s="43">
        <f t="shared" si="1"/>
        <v>-3</v>
      </c>
      <c r="U10" s="43">
        <f t="shared" si="1"/>
        <v>-42</v>
      </c>
      <c r="V10" s="43">
        <f t="shared" si="1"/>
        <v>-50</v>
      </c>
      <c r="W10" s="43">
        <f t="shared" si="1"/>
        <v>-81</v>
      </c>
      <c r="X10" s="43">
        <f t="shared" si="1"/>
        <v>-128</v>
      </c>
      <c r="Y10" s="43">
        <f t="shared" si="1"/>
        <v>-52.6</v>
      </c>
      <c r="Z10" s="43">
        <f t="shared" si="1"/>
        <v>-24.2</v>
      </c>
      <c r="AA10" s="43">
        <f t="shared" si="1"/>
        <v>68.2</v>
      </c>
      <c r="AB10" s="43">
        <f t="shared" si="1"/>
        <v>105</v>
      </c>
      <c r="AC10" s="43">
        <f t="shared" si="1"/>
        <v>348</v>
      </c>
      <c r="AD10" s="43">
        <f t="shared" si="1"/>
        <v>48</v>
      </c>
      <c r="AE10" s="43">
        <f t="shared" si="1"/>
        <v>10</v>
      </c>
      <c r="AF10" s="43">
        <f t="shared" si="1"/>
        <v>83</v>
      </c>
      <c r="AG10" s="43">
        <f t="shared" si="1"/>
        <v>186</v>
      </c>
      <c r="AH10" s="43">
        <f t="shared" si="1"/>
        <v>188</v>
      </c>
      <c r="AI10" s="43">
        <f t="shared" si="1"/>
        <v>201</v>
      </c>
      <c r="AJ10" s="43">
        <f t="shared" si="1"/>
        <v>187</v>
      </c>
      <c r="AK10" s="43">
        <f t="shared" si="1"/>
        <v>155</v>
      </c>
      <c r="AL10" s="43">
        <f t="shared" si="1"/>
        <v>184</v>
      </c>
      <c r="AM10" s="43">
        <f t="shared" si="1"/>
        <v>119</v>
      </c>
      <c r="AN10" s="43">
        <f t="shared" si="1"/>
        <v>424</v>
      </c>
      <c r="AO10" s="43">
        <f t="shared" si="1"/>
        <v>594</v>
      </c>
      <c r="AP10" s="43">
        <f t="shared" si="1"/>
        <v>246</v>
      </c>
      <c r="AQ10" s="43">
        <f t="shared" si="1"/>
        <v>-12</v>
      </c>
      <c r="AR10" s="43">
        <f t="shared" si="1"/>
        <v>-30</v>
      </c>
      <c r="AS10" s="43">
        <f t="shared" si="1"/>
        <v>-57</v>
      </c>
      <c r="AT10" s="43">
        <f t="shared" si="1"/>
        <v>-71</v>
      </c>
      <c r="AU10" s="43">
        <f t="shared" si="1"/>
        <v>-25</v>
      </c>
      <c r="AV10" s="43">
        <f t="shared" si="1"/>
        <v>-308</v>
      </c>
      <c r="AW10" s="43">
        <f t="shared" si="1"/>
        <v>-251</v>
      </c>
      <c r="AX10" s="43">
        <f t="shared" si="1"/>
        <v>-217</v>
      </c>
      <c r="AY10" s="43">
        <f t="shared" si="1"/>
        <v>-249</v>
      </c>
      <c r="AZ10" s="43">
        <f t="shared" si="1"/>
        <v>-170</v>
      </c>
      <c r="BA10" s="43">
        <f t="shared" si="1"/>
        <v>107</v>
      </c>
      <c r="BB10" s="43">
        <f>+BB8+BB9</f>
        <v>-210</v>
      </c>
      <c r="BC10" s="43">
        <f>+BC8+BC9</f>
        <v>-233</v>
      </c>
      <c r="BD10" s="43">
        <v>-108</v>
      </c>
    </row>
    <row r="11" spans="1:56" s="6" customFormat="1" ht="13.7" customHeight="1" x14ac:dyDescent="0.25">
      <c r="A11" s="41"/>
      <c r="B11" s="41"/>
      <c r="C11" s="41" t="s">
        <v>29</v>
      </c>
      <c r="D11" s="44">
        <v>-9.8420510000000014</v>
      </c>
      <c r="E11" s="44">
        <v>-6.9411160000000001</v>
      </c>
      <c r="F11" s="44">
        <v>-0.53664500000000004</v>
      </c>
      <c r="G11" s="44">
        <v>-6.2405430000000006</v>
      </c>
      <c r="H11" s="44">
        <v>-1.065461</v>
      </c>
      <c r="I11" s="44">
        <v>-0.18940000000000001</v>
      </c>
      <c r="J11" s="44">
        <v>2.8193180000000009</v>
      </c>
      <c r="K11" s="44">
        <v>-1.4331450000000006</v>
      </c>
      <c r="L11" s="44">
        <v>2.4648629999999994</v>
      </c>
      <c r="M11" s="44">
        <v>2.8362119999999988</v>
      </c>
      <c r="N11" s="44">
        <v>2.0998529999999995</v>
      </c>
      <c r="O11" s="44">
        <v>-1.0874509999999997</v>
      </c>
      <c r="P11" s="44">
        <v>7</v>
      </c>
      <c r="Q11" s="44">
        <v>3</v>
      </c>
      <c r="R11" s="44">
        <v>4</v>
      </c>
      <c r="S11" s="44">
        <v>4</v>
      </c>
      <c r="T11" s="44">
        <v>12</v>
      </c>
      <c r="U11" s="44">
        <v>12</v>
      </c>
      <c r="V11" s="44">
        <v>17</v>
      </c>
      <c r="W11" s="44">
        <v>11</v>
      </c>
      <c r="X11" s="44">
        <v>11</v>
      </c>
      <c r="Y11" s="44">
        <v>23</v>
      </c>
      <c r="Z11" s="44">
        <v>61</v>
      </c>
      <c r="AA11" s="44">
        <v>46</v>
      </c>
      <c r="AB11" s="44">
        <v>45</v>
      </c>
      <c r="AC11" s="44">
        <v>82</v>
      </c>
      <c r="AD11" s="44">
        <v>85</v>
      </c>
      <c r="AE11" s="44">
        <v>46</v>
      </c>
      <c r="AF11" s="44">
        <v>40</v>
      </c>
      <c r="AG11" s="44">
        <v>32</v>
      </c>
      <c r="AH11" s="44">
        <v>23</v>
      </c>
      <c r="AI11" s="44">
        <v>27</v>
      </c>
      <c r="AJ11" s="44">
        <v>15</v>
      </c>
      <c r="AK11" s="44">
        <v>16</v>
      </c>
      <c r="AL11" s="44">
        <v>17</v>
      </c>
      <c r="AM11" s="44">
        <v>4</v>
      </c>
      <c r="AN11" s="44">
        <v>-1</v>
      </c>
      <c r="AO11" s="44">
        <v>-3</v>
      </c>
      <c r="AP11" s="44">
        <v>9</v>
      </c>
      <c r="AQ11" s="44">
        <v>0</v>
      </c>
      <c r="AR11" s="44">
        <v>-6</v>
      </c>
      <c r="AS11" s="44">
        <v>0</v>
      </c>
      <c r="AT11" s="44">
        <v>1</v>
      </c>
      <c r="AU11" s="44">
        <v>4</v>
      </c>
      <c r="AV11" s="44">
        <v>-18</v>
      </c>
      <c r="AW11" s="44">
        <v>-7</v>
      </c>
      <c r="AX11" s="44">
        <v>-7</v>
      </c>
      <c r="AY11" s="44">
        <v>-5</v>
      </c>
      <c r="AZ11" s="44"/>
      <c r="BA11" s="44"/>
      <c r="BB11" s="44"/>
      <c r="BC11" s="44"/>
      <c r="BD11" s="44"/>
    </row>
    <row r="12" spans="1:56" s="6" customFormat="1" ht="13.7" customHeight="1" x14ac:dyDescent="0.25">
      <c r="A12" s="41"/>
      <c r="B12" s="41"/>
      <c r="C12" s="41" t="s">
        <v>30</v>
      </c>
      <c r="D12" s="42">
        <f t="shared" ref="D12:AW12" si="2">+D8+D11</f>
        <v>-49.842050999999998</v>
      </c>
      <c r="E12" s="42">
        <f t="shared" si="2"/>
        <v>130.05888400000001</v>
      </c>
      <c r="F12" s="42">
        <f t="shared" si="2"/>
        <v>-111.53664499999999</v>
      </c>
      <c r="G12" s="42">
        <f t="shared" si="2"/>
        <v>-243.240543</v>
      </c>
      <c r="H12" s="42">
        <f t="shared" si="2"/>
        <v>-183.065461</v>
      </c>
      <c r="I12" s="42">
        <f t="shared" si="2"/>
        <v>-118.18940000000001</v>
      </c>
      <c r="J12" s="42">
        <f t="shared" si="2"/>
        <v>19.819318000000003</v>
      </c>
      <c r="K12" s="42">
        <f t="shared" si="2"/>
        <v>-156.433145</v>
      </c>
      <c r="L12" s="42">
        <f t="shared" si="2"/>
        <v>-150.53513699999999</v>
      </c>
      <c r="M12" s="42">
        <f t="shared" si="2"/>
        <v>-95.163787999999997</v>
      </c>
      <c r="N12" s="42">
        <f t="shared" si="2"/>
        <v>-129.900147</v>
      </c>
      <c r="O12" s="42">
        <f t="shared" si="2"/>
        <v>-18.087451000000001</v>
      </c>
      <c r="P12" s="42">
        <f t="shared" si="2"/>
        <v>-75</v>
      </c>
      <c r="Q12" s="42">
        <f t="shared" si="2"/>
        <v>195</v>
      </c>
      <c r="R12" s="42">
        <f t="shared" si="2"/>
        <v>-156</v>
      </c>
      <c r="S12" s="42">
        <f t="shared" si="2"/>
        <v>-84</v>
      </c>
      <c r="T12" s="42">
        <f t="shared" si="2"/>
        <v>9</v>
      </c>
      <c r="U12" s="42">
        <f t="shared" si="2"/>
        <v>-30</v>
      </c>
      <c r="V12" s="42">
        <f t="shared" si="2"/>
        <v>-33</v>
      </c>
      <c r="W12" s="42">
        <f t="shared" si="2"/>
        <v>-70</v>
      </c>
      <c r="X12" s="42">
        <f t="shared" si="2"/>
        <v>-117</v>
      </c>
      <c r="Y12" s="42">
        <f t="shared" si="2"/>
        <v>-29.6</v>
      </c>
      <c r="Z12" s="42">
        <f t="shared" si="2"/>
        <v>36.799999999999997</v>
      </c>
      <c r="AA12" s="42">
        <f t="shared" si="2"/>
        <v>114.2</v>
      </c>
      <c r="AB12" s="42">
        <f t="shared" si="2"/>
        <v>150</v>
      </c>
      <c r="AC12" s="42">
        <f t="shared" si="2"/>
        <v>430</v>
      </c>
      <c r="AD12" s="42">
        <f t="shared" si="2"/>
        <v>133</v>
      </c>
      <c r="AE12" s="42">
        <f t="shared" si="2"/>
        <v>56</v>
      </c>
      <c r="AF12" s="42">
        <f t="shared" si="2"/>
        <v>123</v>
      </c>
      <c r="AG12" s="42">
        <f t="shared" si="2"/>
        <v>218</v>
      </c>
      <c r="AH12" s="42">
        <f t="shared" si="2"/>
        <v>211</v>
      </c>
      <c r="AI12" s="42">
        <f t="shared" si="2"/>
        <v>228</v>
      </c>
      <c r="AJ12" s="42">
        <f t="shared" si="2"/>
        <v>202</v>
      </c>
      <c r="AK12" s="43">
        <f t="shared" si="2"/>
        <v>171</v>
      </c>
      <c r="AL12" s="43">
        <f t="shared" si="2"/>
        <v>201</v>
      </c>
      <c r="AM12" s="43">
        <f t="shared" si="2"/>
        <v>123</v>
      </c>
      <c r="AN12" s="42">
        <f t="shared" si="2"/>
        <v>423</v>
      </c>
      <c r="AO12" s="42">
        <f t="shared" si="2"/>
        <v>591</v>
      </c>
      <c r="AP12" s="42">
        <f t="shared" si="2"/>
        <v>255</v>
      </c>
      <c r="AQ12" s="42">
        <f t="shared" si="2"/>
        <v>-12</v>
      </c>
      <c r="AR12" s="42">
        <f t="shared" si="2"/>
        <v>-36</v>
      </c>
      <c r="AS12" s="42">
        <f t="shared" si="2"/>
        <v>-57</v>
      </c>
      <c r="AT12" s="42">
        <f t="shared" si="2"/>
        <v>-70</v>
      </c>
      <c r="AU12" s="42">
        <f t="shared" si="2"/>
        <v>-21</v>
      </c>
      <c r="AV12" s="42">
        <f t="shared" si="2"/>
        <v>-326</v>
      </c>
      <c r="AW12" s="43">
        <f t="shared" si="2"/>
        <v>-258</v>
      </c>
      <c r="AX12" s="43">
        <v>-224</v>
      </c>
      <c r="AY12" s="43">
        <v>-254</v>
      </c>
      <c r="AZ12" s="43">
        <f t="shared" ref="AZ12:BA12" si="3">+AZ10+AZ11</f>
        <v>-170</v>
      </c>
      <c r="BA12" s="43">
        <f t="shared" si="3"/>
        <v>107</v>
      </c>
      <c r="BB12" s="43">
        <f>+BB10+BB11</f>
        <v>-210</v>
      </c>
      <c r="BC12" s="43">
        <f>+BC10</f>
        <v>-233</v>
      </c>
      <c r="BD12" s="43">
        <v>-108</v>
      </c>
    </row>
    <row r="13" spans="1:56" s="6" customFormat="1" ht="13.7" customHeight="1" x14ac:dyDescent="0.25">
      <c r="A13" s="41"/>
      <c r="B13" s="41"/>
      <c r="C13" s="41" t="s">
        <v>31</v>
      </c>
      <c r="D13" s="44">
        <f t="shared" ref="D13:AK13" si="4">+D14-D8-D11</f>
        <v>-7.1579489999999986</v>
      </c>
      <c r="E13" s="44">
        <f t="shared" si="4"/>
        <v>89.941115999999994</v>
      </c>
      <c r="F13" s="44">
        <f t="shared" si="4"/>
        <v>10.536645</v>
      </c>
      <c r="G13" s="44">
        <f t="shared" si="4"/>
        <v>2.9551010728600868</v>
      </c>
      <c r="H13" s="44">
        <f t="shared" si="4"/>
        <v>-2.2949989337299987</v>
      </c>
      <c r="I13" s="44">
        <f t="shared" si="4"/>
        <v>44.057821619039963</v>
      </c>
      <c r="J13" s="44">
        <f t="shared" si="4"/>
        <v>9.1806819999999991</v>
      </c>
      <c r="K13" s="44">
        <f t="shared" si="4"/>
        <v>32.433145000000003</v>
      </c>
      <c r="L13" s="44">
        <f t="shared" si="4"/>
        <v>12.535137000000001</v>
      </c>
      <c r="M13" s="44">
        <f t="shared" si="4"/>
        <v>30.163788</v>
      </c>
      <c r="N13" s="44">
        <f t="shared" si="4"/>
        <v>35.900147000000004</v>
      </c>
      <c r="O13" s="44">
        <f t="shared" si="4"/>
        <v>68.087451000000001</v>
      </c>
      <c r="P13" s="44">
        <f t="shared" si="4"/>
        <v>16</v>
      </c>
      <c r="Q13" s="44">
        <f t="shared" si="4"/>
        <v>113</v>
      </c>
      <c r="R13" s="44">
        <f t="shared" si="4"/>
        <v>288</v>
      </c>
      <c r="S13" s="44">
        <f t="shared" si="4"/>
        <v>56</v>
      </c>
      <c r="T13" s="44">
        <f t="shared" si="4"/>
        <v>0</v>
      </c>
      <c r="U13" s="44">
        <f t="shared" si="4"/>
        <v>-13</v>
      </c>
      <c r="V13" s="44">
        <f t="shared" si="4"/>
        <v>37</v>
      </c>
      <c r="W13" s="44">
        <f t="shared" si="4"/>
        <v>58</v>
      </c>
      <c r="X13" s="44">
        <f t="shared" si="4"/>
        <v>116</v>
      </c>
      <c r="Y13" s="44">
        <f t="shared" si="4"/>
        <v>140.1</v>
      </c>
      <c r="Z13" s="44">
        <f t="shared" si="4"/>
        <v>110.29999999999998</v>
      </c>
      <c r="AA13" s="44">
        <f t="shared" si="4"/>
        <v>114.30000000000001</v>
      </c>
      <c r="AB13" s="44">
        <f t="shared" si="4"/>
        <v>32</v>
      </c>
      <c r="AC13" s="44">
        <f t="shared" si="4"/>
        <v>182</v>
      </c>
      <c r="AD13" s="44">
        <f t="shared" si="4"/>
        <v>88</v>
      </c>
      <c r="AE13" s="44">
        <f t="shared" si="4"/>
        <v>74</v>
      </c>
      <c r="AF13" s="44">
        <f t="shared" si="4"/>
        <v>118</v>
      </c>
      <c r="AG13" s="44">
        <f t="shared" si="4"/>
        <v>81</v>
      </c>
      <c r="AH13" s="44">
        <f t="shared" si="4"/>
        <v>135</v>
      </c>
      <c r="AI13" s="44">
        <f t="shared" si="4"/>
        <v>147</v>
      </c>
      <c r="AJ13" s="44">
        <f t="shared" si="4"/>
        <v>91</v>
      </c>
      <c r="AK13" s="44">
        <f t="shared" si="4"/>
        <v>140</v>
      </c>
      <c r="AL13" s="44">
        <f>+AL14-AL12</f>
        <v>150</v>
      </c>
      <c r="AM13" s="44">
        <f>+AM14-AM12</f>
        <v>199</v>
      </c>
      <c r="AN13" s="44">
        <f>+AN14-AN12</f>
        <v>-97</v>
      </c>
      <c r="AO13" s="44">
        <f>+AO14-AO12</f>
        <v>192</v>
      </c>
      <c r="AP13" s="44">
        <f t="shared" ref="AP13:AT13" si="5">+AP14-AP12</f>
        <v>102</v>
      </c>
      <c r="AQ13" s="44">
        <f t="shared" si="5"/>
        <v>54</v>
      </c>
      <c r="AR13" s="44">
        <f t="shared" si="5"/>
        <v>210</v>
      </c>
      <c r="AS13" s="44">
        <f t="shared" si="5"/>
        <v>231</v>
      </c>
      <c r="AT13" s="44">
        <f t="shared" si="5"/>
        <v>337</v>
      </c>
      <c r="AU13" s="44">
        <v>199</v>
      </c>
      <c r="AV13" s="44">
        <v>286</v>
      </c>
      <c r="AW13" s="44">
        <f>+AW14-AW12</f>
        <v>408</v>
      </c>
      <c r="AX13" s="44">
        <v>347</v>
      </c>
      <c r="AY13" s="44">
        <v>410</v>
      </c>
      <c r="AZ13" s="44">
        <v>200</v>
      </c>
      <c r="BA13" s="44">
        <v>381</v>
      </c>
      <c r="BB13" s="44">
        <v>196</v>
      </c>
      <c r="BC13" s="44">
        <v>-19</v>
      </c>
      <c r="BD13" s="44">
        <v>74</v>
      </c>
    </row>
    <row r="14" spans="1:56" s="6" customFormat="1" ht="13.7" customHeight="1" x14ac:dyDescent="0.25">
      <c r="A14" s="41"/>
      <c r="B14" s="41"/>
      <c r="C14" s="41" t="s">
        <v>32</v>
      </c>
      <c r="D14" s="42">
        <v>-57</v>
      </c>
      <c r="E14" s="42">
        <v>220</v>
      </c>
      <c r="F14" s="42">
        <v>-101</v>
      </c>
      <c r="G14" s="42">
        <v>-240.28544192713991</v>
      </c>
      <c r="H14" s="42">
        <v>-185.36045993373</v>
      </c>
      <c r="I14" s="42">
        <v>-74.131578380960036</v>
      </c>
      <c r="J14" s="42">
        <v>29</v>
      </c>
      <c r="K14" s="42">
        <v>-124</v>
      </c>
      <c r="L14" s="42">
        <v>-138</v>
      </c>
      <c r="M14" s="42">
        <v>-65</v>
      </c>
      <c r="N14" s="42">
        <v>-94</v>
      </c>
      <c r="O14" s="42">
        <v>50</v>
      </c>
      <c r="P14" s="42">
        <v>-59</v>
      </c>
      <c r="Q14" s="42">
        <v>308</v>
      </c>
      <c r="R14" s="42">
        <v>132</v>
      </c>
      <c r="S14" s="42">
        <v>-28</v>
      </c>
      <c r="T14" s="42">
        <v>9</v>
      </c>
      <c r="U14" s="42">
        <v>-43</v>
      </c>
      <c r="V14" s="42">
        <v>4</v>
      </c>
      <c r="W14" s="42">
        <v>-12</v>
      </c>
      <c r="X14" s="42">
        <v>-1</v>
      </c>
      <c r="Y14" s="42">
        <v>110.5</v>
      </c>
      <c r="Z14" s="42">
        <v>147.1</v>
      </c>
      <c r="AA14" s="42">
        <v>228.5</v>
      </c>
      <c r="AB14" s="42">
        <v>182</v>
      </c>
      <c r="AC14" s="42">
        <v>612</v>
      </c>
      <c r="AD14" s="42">
        <v>221</v>
      </c>
      <c r="AE14" s="42">
        <v>130</v>
      </c>
      <c r="AF14" s="42">
        <v>241</v>
      </c>
      <c r="AG14" s="42">
        <v>299</v>
      </c>
      <c r="AH14" s="42">
        <v>346</v>
      </c>
      <c r="AI14" s="42">
        <v>375</v>
      </c>
      <c r="AJ14" s="42">
        <v>293</v>
      </c>
      <c r="AK14" s="43">
        <v>311</v>
      </c>
      <c r="AL14" s="43">
        <v>351</v>
      </c>
      <c r="AM14" s="43">
        <v>322</v>
      </c>
      <c r="AN14" s="42">
        <v>326</v>
      </c>
      <c r="AO14" s="42">
        <v>783</v>
      </c>
      <c r="AP14" s="42">
        <v>357</v>
      </c>
      <c r="AQ14" s="42">
        <v>42</v>
      </c>
      <c r="AR14" s="42">
        <v>174</v>
      </c>
      <c r="AS14" s="42">
        <v>174</v>
      </c>
      <c r="AT14" s="42">
        <v>267</v>
      </c>
      <c r="AU14" s="42">
        <v>179</v>
      </c>
      <c r="AV14" s="42">
        <v>-40</v>
      </c>
      <c r="AW14" s="43">
        <v>150</v>
      </c>
      <c r="AX14" s="43">
        <v>123</v>
      </c>
      <c r="AY14" s="43">
        <v>156</v>
      </c>
      <c r="AZ14" s="43">
        <v>30</v>
      </c>
      <c r="BA14" s="43">
        <v>488</v>
      </c>
      <c r="BB14" s="43">
        <v>-14</v>
      </c>
      <c r="BC14" s="43">
        <v>-252</v>
      </c>
      <c r="BD14" s="43">
        <v>-34</v>
      </c>
    </row>
    <row r="15" spans="1:56" s="6" customFormat="1" ht="13.7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3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</row>
    <row r="16" spans="1:56" s="14" customFormat="1" ht="15.75" x14ac:dyDescent="0.25">
      <c r="A16" s="45"/>
      <c r="B16" s="46" t="s">
        <v>33</v>
      </c>
      <c r="C16" s="45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8"/>
      <c r="AL16" s="48"/>
      <c r="AM16" s="43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</row>
    <row r="17" spans="1:56" s="6" customFormat="1" ht="15.75" x14ac:dyDescent="0.25">
      <c r="A17" s="41"/>
      <c r="B17" s="41"/>
      <c r="C17" s="41" t="s">
        <v>34</v>
      </c>
      <c r="D17" s="42">
        <v>-17</v>
      </c>
      <c r="E17" s="42">
        <v>12</v>
      </c>
      <c r="F17" s="42">
        <v>-11</v>
      </c>
      <c r="G17" s="42">
        <v>-26</v>
      </c>
      <c r="H17" s="42">
        <v>-23</v>
      </c>
      <c r="I17" s="42">
        <v>-33</v>
      </c>
      <c r="J17" s="42">
        <v>-23</v>
      </c>
      <c r="K17" s="42">
        <v>-16</v>
      </c>
      <c r="L17" s="42">
        <v>-21</v>
      </c>
      <c r="M17" s="42">
        <v>-40</v>
      </c>
      <c r="N17" s="42">
        <v>-22</v>
      </c>
      <c r="O17" s="42">
        <v>-52</v>
      </c>
      <c r="P17" s="42">
        <v>-31</v>
      </c>
      <c r="Q17" s="42">
        <v>-13</v>
      </c>
      <c r="R17" s="42">
        <v>-37</v>
      </c>
      <c r="S17" s="42">
        <v>-25</v>
      </c>
      <c r="T17" s="42">
        <v>-16</v>
      </c>
      <c r="U17" s="42">
        <v>-19</v>
      </c>
      <c r="V17" s="42">
        <v>-24</v>
      </c>
      <c r="W17" s="42">
        <v>-26</v>
      </c>
      <c r="X17" s="42">
        <v>-27</v>
      </c>
      <c r="Y17" s="42">
        <v>-37</v>
      </c>
      <c r="Z17" s="42">
        <v>-16</v>
      </c>
      <c r="AA17" s="42">
        <v>-36</v>
      </c>
      <c r="AB17" s="42">
        <v>-30</v>
      </c>
      <c r="AC17" s="42">
        <v>-28</v>
      </c>
      <c r="AD17" s="42">
        <v>-51</v>
      </c>
      <c r="AE17" s="42">
        <v>-32</v>
      </c>
      <c r="AF17" s="42">
        <v>-18</v>
      </c>
      <c r="AG17" s="42">
        <v>-10</v>
      </c>
      <c r="AH17" s="42">
        <v>-10</v>
      </c>
      <c r="AI17" s="42">
        <v>11</v>
      </c>
      <c r="AJ17" s="42">
        <v>9</v>
      </c>
      <c r="AK17" s="43">
        <v>-9</v>
      </c>
      <c r="AL17" s="43">
        <v>-58</v>
      </c>
      <c r="AM17" s="43">
        <v>-62</v>
      </c>
      <c r="AN17" s="42">
        <v>-46</v>
      </c>
      <c r="AO17" s="42">
        <v>8</v>
      </c>
      <c r="AP17" s="42">
        <v>-24</v>
      </c>
      <c r="AQ17" s="42">
        <v>-24</v>
      </c>
      <c r="AR17" s="42">
        <v>-34</v>
      </c>
      <c r="AS17" s="42">
        <v>-15</v>
      </c>
      <c r="AT17" s="42">
        <v>-15</v>
      </c>
      <c r="AU17" s="42">
        <v>-4</v>
      </c>
      <c r="AV17" s="42">
        <v>-21</v>
      </c>
      <c r="AW17" s="43">
        <v>-42</v>
      </c>
      <c r="AX17" s="43">
        <v>-73</v>
      </c>
      <c r="AY17" s="43">
        <v>-33</v>
      </c>
      <c r="AZ17" s="43">
        <v>-22</v>
      </c>
      <c r="BA17" s="43">
        <v>31</v>
      </c>
      <c r="BB17" s="43">
        <v>45</v>
      </c>
      <c r="BC17" s="43">
        <v>-6</v>
      </c>
      <c r="BD17" s="43">
        <v>22</v>
      </c>
    </row>
    <row r="18" spans="1:56" s="6" customFormat="1" ht="15.75" x14ac:dyDescent="0.25">
      <c r="A18" s="41"/>
      <c r="B18" s="41"/>
      <c r="C18" s="41" t="s">
        <v>29</v>
      </c>
      <c r="D18" s="44">
        <v>3.2579009231720097</v>
      </c>
      <c r="E18" s="44">
        <v>3.6758803817270049</v>
      </c>
      <c r="F18" s="44">
        <v>-5.0700718975356063</v>
      </c>
      <c r="G18" s="44">
        <v>-9.8050468270462527</v>
      </c>
      <c r="H18" s="44">
        <v>0.76074013400001483</v>
      </c>
      <c r="I18" s="44">
        <v>4.6827514541068993</v>
      </c>
      <c r="J18" s="44">
        <v>8.5025028169343422</v>
      </c>
      <c r="K18" s="44">
        <v>7.3578862572616845</v>
      </c>
      <c r="L18" s="44">
        <v>5.8618009301199931</v>
      </c>
      <c r="M18" s="44">
        <v>10.022822468954121</v>
      </c>
      <c r="N18" s="44">
        <v>1.2356623478839701</v>
      </c>
      <c r="O18" s="44">
        <v>7.7262703713170007</v>
      </c>
      <c r="P18" s="44">
        <v>1</v>
      </c>
      <c r="Q18" s="44">
        <v>12</v>
      </c>
      <c r="R18" s="44">
        <v>1</v>
      </c>
      <c r="S18" s="44">
        <v>4</v>
      </c>
      <c r="T18" s="44">
        <v>2</v>
      </c>
      <c r="U18" s="44">
        <v>9</v>
      </c>
      <c r="V18" s="44">
        <v>9</v>
      </c>
      <c r="W18" s="44">
        <v>9</v>
      </c>
      <c r="X18" s="44">
        <v>7</v>
      </c>
      <c r="Y18" s="44">
        <v>19</v>
      </c>
      <c r="Z18" s="44">
        <v>20</v>
      </c>
      <c r="AA18" s="44">
        <v>20</v>
      </c>
      <c r="AB18" s="44">
        <v>21</v>
      </c>
      <c r="AC18" s="44">
        <v>31</v>
      </c>
      <c r="AD18" s="44">
        <v>16</v>
      </c>
      <c r="AE18" s="44">
        <v>14</v>
      </c>
      <c r="AF18" s="44">
        <v>13</v>
      </c>
      <c r="AG18" s="44">
        <v>11</v>
      </c>
      <c r="AH18" s="44">
        <v>25</v>
      </c>
      <c r="AI18" s="44">
        <v>16</v>
      </c>
      <c r="AJ18" s="44">
        <v>13</v>
      </c>
      <c r="AK18" s="44">
        <v>9.9</v>
      </c>
      <c r="AL18" s="44">
        <v>10</v>
      </c>
      <c r="AM18" s="44">
        <v>0</v>
      </c>
      <c r="AN18" s="44">
        <v>8</v>
      </c>
      <c r="AO18" s="44">
        <v>15</v>
      </c>
      <c r="AP18" s="44">
        <v>6</v>
      </c>
      <c r="AQ18" s="44">
        <v>-1</v>
      </c>
      <c r="AR18" s="44">
        <v>-6</v>
      </c>
      <c r="AS18" s="44">
        <v>-11</v>
      </c>
      <c r="AT18" s="44">
        <v>-3</v>
      </c>
      <c r="AU18" s="44">
        <v>-6</v>
      </c>
      <c r="AV18" s="44">
        <v>-9</v>
      </c>
      <c r="AW18" s="44">
        <v>-10</v>
      </c>
      <c r="AX18" s="44">
        <v>5</v>
      </c>
      <c r="AY18" s="44">
        <v>-30</v>
      </c>
      <c r="AZ18" s="44">
        <v>-5</v>
      </c>
      <c r="BA18" s="44">
        <v>5</v>
      </c>
      <c r="BB18" s="44">
        <v>-2</v>
      </c>
      <c r="BC18" s="44">
        <v>2</v>
      </c>
      <c r="BD18" s="44">
        <v>-22</v>
      </c>
    </row>
    <row r="19" spans="1:56" s="6" customFormat="1" ht="15.75" x14ac:dyDescent="0.25">
      <c r="A19" s="41"/>
      <c r="B19" s="41"/>
      <c r="C19" s="41" t="s">
        <v>30</v>
      </c>
      <c r="D19" s="42">
        <f t="shared" ref="D19:O19" si="6">+D17+D18</f>
        <v>-13.742099076827991</v>
      </c>
      <c r="E19" s="42">
        <f t="shared" si="6"/>
        <v>15.675880381727005</v>
      </c>
      <c r="F19" s="42">
        <f t="shared" si="6"/>
        <v>-16.070071897535605</v>
      </c>
      <c r="G19" s="42">
        <f t="shared" si="6"/>
        <v>-35.805046827046255</v>
      </c>
      <c r="H19" s="42">
        <f t="shared" si="6"/>
        <v>-22.239259865999983</v>
      </c>
      <c r="I19" s="42">
        <f t="shared" si="6"/>
        <v>-28.317248545893101</v>
      </c>
      <c r="J19" s="42">
        <f t="shared" si="6"/>
        <v>-14.497497183065658</v>
      </c>
      <c r="K19" s="42">
        <f t="shared" si="6"/>
        <v>-8.6421137427383155</v>
      </c>
      <c r="L19" s="42">
        <f t="shared" si="6"/>
        <v>-15.138199069880006</v>
      </c>
      <c r="M19" s="42">
        <f t="shared" si="6"/>
        <v>-29.977177531045879</v>
      </c>
      <c r="N19" s="42">
        <f t="shared" si="6"/>
        <v>-20.76433765211603</v>
      </c>
      <c r="O19" s="42">
        <f t="shared" si="6"/>
        <v>-44.273729628683</v>
      </c>
      <c r="P19" s="42">
        <v>-30</v>
      </c>
      <c r="Q19" s="42">
        <v>-1</v>
      </c>
      <c r="R19" s="42">
        <v>-36</v>
      </c>
      <c r="S19" s="42">
        <v>-21</v>
      </c>
      <c r="T19" s="42">
        <v>-14</v>
      </c>
      <c r="U19" s="42">
        <v>-10</v>
      </c>
      <c r="V19" s="42">
        <v>-15</v>
      </c>
      <c r="W19" s="42">
        <v>-17</v>
      </c>
      <c r="X19" s="42">
        <v>-20</v>
      </c>
      <c r="Y19" s="42">
        <v>-18</v>
      </c>
      <c r="Z19" s="42">
        <v>4</v>
      </c>
      <c r="AA19" s="42">
        <v>-16</v>
      </c>
      <c r="AB19" s="42">
        <v>-9</v>
      </c>
      <c r="AC19" s="42">
        <v>3</v>
      </c>
      <c r="AD19" s="42">
        <v>-35</v>
      </c>
      <c r="AE19" s="42">
        <v>-18</v>
      </c>
      <c r="AF19" s="42">
        <v>-5</v>
      </c>
      <c r="AG19" s="42">
        <v>1</v>
      </c>
      <c r="AH19" s="42">
        <v>15</v>
      </c>
      <c r="AI19" s="42">
        <v>27</v>
      </c>
      <c r="AJ19" s="42">
        <v>22</v>
      </c>
      <c r="AK19" s="43">
        <v>1</v>
      </c>
      <c r="AL19" s="43">
        <v>-48</v>
      </c>
      <c r="AM19" s="43">
        <v>-62</v>
      </c>
      <c r="AN19" s="43">
        <v>-38</v>
      </c>
      <c r="AO19" s="43">
        <v>23</v>
      </c>
      <c r="AP19" s="43">
        <v>-18</v>
      </c>
      <c r="AQ19" s="43">
        <v>-25</v>
      </c>
      <c r="AR19" s="43">
        <v>-40</v>
      </c>
      <c r="AS19" s="43">
        <v>-26</v>
      </c>
      <c r="AT19" s="43">
        <v>-18</v>
      </c>
      <c r="AU19" s="43">
        <v>-10</v>
      </c>
      <c r="AV19" s="43">
        <v>-30</v>
      </c>
      <c r="AW19" s="43">
        <v>-52</v>
      </c>
      <c r="AX19" s="43">
        <v>-68</v>
      </c>
      <c r="AY19" s="43">
        <v>-63</v>
      </c>
      <c r="AZ19" s="43">
        <v>-27</v>
      </c>
      <c r="BA19" s="43">
        <v>36</v>
      </c>
      <c r="BB19" s="43">
        <v>43</v>
      </c>
      <c r="BC19" s="43">
        <v>-4</v>
      </c>
      <c r="BD19" s="43">
        <v>0</v>
      </c>
    </row>
    <row r="20" spans="1:56" s="6" customFormat="1" ht="15.75" x14ac:dyDescent="0.25">
      <c r="A20" s="41"/>
      <c r="B20" s="41"/>
      <c r="C20" s="41" t="s">
        <v>31</v>
      </c>
      <c r="D20" s="44">
        <f t="shared" ref="D20:AR20" si="7">+D21-D17-D18</f>
        <v>-30.257900923172009</v>
      </c>
      <c r="E20" s="44">
        <f t="shared" si="7"/>
        <v>-81.675880381727012</v>
      </c>
      <c r="F20" s="44">
        <f t="shared" si="7"/>
        <v>-71.929928102464388</v>
      </c>
      <c r="G20" s="44">
        <f t="shared" si="7"/>
        <v>-110.19495317295375</v>
      </c>
      <c r="H20" s="44">
        <f t="shared" si="7"/>
        <v>13.239259865999985</v>
      </c>
      <c r="I20" s="44">
        <f t="shared" si="7"/>
        <v>-5.6827514541068993</v>
      </c>
      <c r="J20" s="44">
        <f t="shared" si="7"/>
        <v>83.497497183065661</v>
      </c>
      <c r="K20" s="44">
        <f t="shared" si="7"/>
        <v>-92.357886257261683</v>
      </c>
      <c r="L20" s="44">
        <f t="shared" si="7"/>
        <v>-131.86180093011998</v>
      </c>
      <c r="M20" s="44">
        <f t="shared" si="7"/>
        <v>-58.022822468954118</v>
      </c>
      <c r="N20" s="44">
        <f t="shared" si="7"/>
        <v>60.764337652116026</v>
      </c>
      <c r="O20" s="44">
        <f t="shared" si="7"/>
        <v>69.273729628683</v>
      </c>
      <c r="P20" s="44">
        <f t="shared" si="7"/>
        <v>38</v>
      </c>
      <c r="Q20" s="44">
        <f t="shared" si="7"/>
        <v>53</v>
      </c>
      <c r="R20" s="44">
        <f t="shared" si="7"/>
        <v>92</v>
      </c>
      <c r="S20" s="44">
        <f t="shared" si="7"/>
        <v>131</v>
      </c>
      <c r="T20" s="44">
        <f t="shared" si="7"/>
        <v>28</v>
      </c>
      <c r="U20" s="44">
        <f t="shared" si="7"/>
        <v>40</v>
      </c>
      <c r="V20" s="44">
        <f t="shared" si="7"/>
        <v>-80</v>
      </c>
      <c r="W20" s="44">
        <f t="shared" si="7"/>
        <v>-37</v>
      </c>
      <c r="X20" s="44">
        <f t="shared" si="7"/>
        <v>23</v>
      </c>
      <c r="Y20" s="44">
        <f t="shared" si="7"/>
        <v>23</v>
      </c>
      <c r="Z20" s="44">
        <f t="shared" si="7"/>
        <v>129</v>
      </c>
      <c r="AA20" s="44">
        <f t="shared" si="7"/>
        <v>127</v>
      </c>
      <c r="AB20" s="44">
        <f t="shared" si="7"/>
        <v>-128</v>
      </c>
      <c r="AC20" s="44">
        <f t="shared" si="7"/>
        <v>99</v>
      </c>
      <c r="AD20" s="44">
        <f t="shared" si="7"/>
        <v>61</v>
      </c>
      <c r="AE20" s="44">
        <f t="shared" si="7"/>
        <v>83</v>
      </c>
      <c r="AF20" s="44">
        <f t="shared" si="7"/>
        <v>78</v>
      </c>
      <c r="AG20" s="44">
        <f t="shared" si="7"/>
        <v>-23</v>
      </c>
      <c r="AH20" s="44">
        <f t="shared" si="7"/>
        <v>31</v>
      </c>
      <c r="AI20" s="44">
        <f t="shared" si="7"/>
        <v>117</v>
      </c>
      <c r="AJ20" s="44">
        <f t="shared" si="7"/>
        <v>46</v>
      </c>
      <c r="AK20" s="44">
        <f t="shared" si="7"/>
        <v>1.0999999999999996</v>
      </c>
      <c r="AL20" s="44">
        <f t="shared" si="7"/>
        <v>178</v>
      </c>
      <c r="AM20" s="44">
        <f t="shared" si="7"/>
        <v>53</v>
      </c>
      <c r="AN20" s="44">
        <f t="shared" si="7"/>
        <v>45</v>
      </c>
      <c r="AO20" s="44">
        <f t="shared" si="7"/>
        <v>63</v>
      </c>
      <c r="AP20" s="44">
        <f t="shared" si="7"/>
        <v>85</v>
      </c>
      <c r="AQ20" s="44">
        <f t="shared" si="7"/>
        <v>-67</v>
      </c>
      <c r="AR20" s="44">
        <f t="shared" si="7"/>
        <v>95</v>
      </c>
      <c r="AS20" s="44">
        <v>74</v>
      </c>
      <c r="AT20" s="44">
        <v>48</v>
      </c>
      <c r="AU20" s="44">
        <v>59</v>
      </c>
      <c r="AV20" s="44">
        <v>-10</v>
      </c>
      <c r="AW20" s="44">
        <v>168</v>
      </c>
      <c r="AX20" s="44">
        <v>40</v>
      </c>
      <c r="AY20" s="44">
        <v>19</v>
      </c>
      <c r="AZ20" s="44">
        <v>58</v>
      </c>
      <c r="BA20" s="44">
        <v>119</v>
      </c>
      <c r="BB20" s="44">
        <v>84</v>
      </c>
      <c r="BC20" s="44">
        <v>25</v>
      </c>
      <c r="BD20" s="44">
        <v>-70</v>
      </c>
    </row>
    <row r="21" spans="1:56" s="6" customFormat="1" ht="15.75" x14ac:dyDescent="0.25">
      <c r="A21" s="41"/>
      <c r="B21" s="41"/>
      <c r="C21" s="41" t="s">
        <v>32</v>
      </c>
      <c r="D21" s="42">
        <v>-44</v>
      </c>
      <c r="E21" s="42">
        <v>-66</v>
      </c>
      <c r="F21" s="42">
        <v>-88</v>
      </c>
      <c r="G21" s="42">
        <v>-146</v>
      </c>
      <c r="H21" s="42">
        <v>-9</v>
      </c>
      <c r="I21" s="42">
        <v>-34</v>
      </c>
      <c r="J21" s="42">
        <v>69</v>
      </c>
      <c r="K21" s="42">
        <v>-101</v>
      </c>
      <c r="L21" s="42">
        <v>-147</v>
      </c>
      <c r="M21" s="42">
        <v>-88</v>
      </c>
      <c r="N21" s="42">
        <v>40</v>
      </c>
      <c r="O21" s="42">
        <v>25</v>
      </c>
      <c r="P21" s="42">
        <v>8</v>
      </c>
      <c r="Q21" s="42">
        <v>52</v>
      </c>
      <c r="R21" s="42">
        <v>56</v>
      </c>
      <c r="S21" s="42">
        <v>110</v>
      </c>
      <c r="T21" s="42">
        <v>14</v>
      </c>
      <c r="U21" s="42">
        <v>30</v>
      </c>
      <c r="V21" s="42">
        <v>-95</v>
      </c>
      <c r="W21" s="42">
        <v>-54</v>
      </c>
      <c r="X21" s="42">
        <v>3</v>
      </c>
      <c r="Y21" s="42">
        <v>5</v>
      </c>
      <c r="Z21" s="42">
        <v>133</v>
      </c>
      <c r="AA21" s="42">
        <v>111</v>
      </c>
      <c r="AB21" s="42">
        <v>-137</v>
      </c>
      <c r="AC21" s="42">
        <v>102</v>
      </c>
      <c r="AD21" s="42">
        <v>26</v>
      </c>
      <c r="AE21" s="42">
        <v>65</v>
      </c>
      <c r="AF21" s="42">
        <v>73</v>
      </c>
      <c r="AG21" s="42">
        <v>-22</v>
      </c>
      <c r="AH21" s="42">
        <v>46</v>
      </c>
      <c r="AI21" s="42">
        <v>144</v>
      </c>
      <c r="AJ21" s="42">
        <v>68</v>
      </c>
      <c r="AK21" s="43">
        <v>2</v>
      </c>
      <c r="AL21" s="43">
        <v>130</v>
      </c>
      <c r="AM21" s="43">
        <v>-9</v>
      </c>
      <c r="AN21" s="43">
        <v>7</v>
      </c>
      <c r="AO21" s="43">
        <v>86</v>
      </c>
      <c r="AP21" s="43">
        <v>67</v>
      </c>
      <c r="AQ21" s="43">
        <v>-92</v>
      </c>
      <c r="AR21" s="43">
        <v>55</v>
      </c>
      <c r="AS21" s="43">
        <v>48</v>
      </c>
      <c r="AT21" s="43">
        <v>30</v>
      </c>
      <c r="AU21" s="43">
        <v>49</v>
      </c>
      <c r="AV21" s="43">
        <v>-40</v>
      </c>
      <c r="AW21" s="43">
        <v>116</v>
      </c>
      <c r="AX21" s="43">
        <v>-28</v>
      </c>
      <c r="AY21" s="43">
        <v>-44</v>
      </c>
      <c r="AZ21" s="43">
        <v>31</v>
      </c>
      <c r="BA21" s="43">
        <v>155</v>
      </c>
      <c r="BB21" s="43">
        <v>127</v>
      </c>
      <c r="BC21" s="43">
        <v>21</v>
      </c>
      <c r="BD21" s="43">
        <v>-70</v>
      </c>
    </row>
    <row r="22" spans="1:56" s="6" customFormat="1" ht="13.7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3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</row>
    <row r="23" spans="1:56" s="14" customFormat="1" ht="13.7" customHeight="1" x14ac:dyDescent="0.25">
      <c r="A23" s="45"/>
      <c r="B23" s="46" t="s">
        <v>35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8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</row>
    <row r="24" spans="1:56" s="6" customFormat="1" ht="13.7" customHeight="1" x14ac:dyDescent="0.25">
      <c r="A24" s="41"/>
      <c r="B24" s="41"/>
      <c r="C24" s="41" t="s">
        <v>36</v>
      </c>
      <c r="D24" s="42">
        <v>-48.172744010000201</v>
      </c>
      <c r="E24" s="42">
        <v>130</v>
      </c>
      <c r="F24" s="42">
        <v>65.896915039999953</v>
      </c>
      <c r="G24" s="42">
        <v>-42.797268179999946</v>
      </c>
      <c r="H24" s="42">
        <v>104.26026433999994</v>
      </c>
      <c r="I24" s="42">
        <v>145.50840779999999</v>
      </c>
      <c r="J24" s="42">
        <v>145.72380929999997</v>
      </c>
      <c r="K24" s="42">
        <v>-33.934266089999937</v>
      </c>
      <c r="L24" s="42">
        <v>25.541274509999994</v>
      </c>
      <c r="M24" s="42">
        <v>-57</v>
      </c>
      <c r="N24" s="42">
        <v>-8</v>
      </c>
      <c r="O24" s="42">
        <v>84</v>
      </c>
      <c r="P24" s="42">
        <v>267</v>
      </c>
      <c r="Q24" s="42">
        <v>377</v>
      </c>
      <c r="R24" s="42">
        <v>-289</v>
      </c>
      <c r="S24" s="42">
        <v>154</v>
      </c>
      <c r="T24" s="42">
        <v>84</v>
      </c>
      <c r="U24" s="42">
        <v>138</v>
      </c>
      <c r="V24" s="42">
        <v>136</v>
      </c>
      <c r="W24" s="42">
        <v>211</v>
      </c>
      <c r="X24" s="42">
        <v>502</v>
      </c>
      <c r="Y24" s="42">
        <v>171</v>
      </c>
      <c r="Z24" s="42">
        <v>733</v>
      </c>
      <c r="AA24" s="42">
        <v>472</v>
      </c>
      <c r="AB24" s="42">
        <v>304.29046772999999</v>
      </c>
      <c r="AC24" s="42">
        <v>628.42196204000004</v>
      </c>
      <c r="AD24" s="42">
        <v>557</v>
      </c>
      <c r="AE24" s="42">
        <v>396.39606387999999</v>
      </c>
      <c r="AF24" s="42">
        <v>360.21855426000002</v>
      </c>
      <c r="AG24" s="42">
        <v>349.81248160000001</v>
      </c>
      <c r="AH24" s="42">
        <v>328.50841716999997</v>
      </c>
      <c r="AI24" s="42">
        <v>290.23917160999997</v>
      </c>
      <c r="AJ24" s="42">
        <v>180.59928105</v>
      </c>
      <c r="AK24" s="43">
        <v>208.70109131000001</v>
      </c>
      <c r="AL24" s="43">
        <v>216</v>
      </c>
      <c r="AM24" s="48">
        <v>87</v>
      </c>
      <c r="AN24" s="43">
        <v>234</v>
      </c>
      <c r="AO24" s="43">
        <v>308</v>
      </c>
      <c r="AP24" s="43">
        <v>40</v>
      </c>
      <c r="AQ24" s="43">
        <v>-91</v>
      </c>
      <c r="AR24" s="43">
        <v>-264</v>
      </c>
      <c r="AS24" s="43">
        <v>-403</v>
      </c>
      <c r="AT24" s="43">
        <v>-164</v>
      </c>
      <c r="AU24" s="43">
        <v>-136</v>
      </c>
      <c r="AV24" s="43">
        <v>-294</v>
      </c>
      <c r="AW24" s="43">
        <v>-306</v>
      </c>
      <c r="AX24" s="43">
        <v>-318</v>
      </c>
      <c r="AY24" s="43">
        <v>-342</v>
      </c>
      <c r="AZ24" s="43">
        <v>-65</v>
      </c>
      <c r="BA24" s="43">
        <v>125</v>
      </c>
      <c r="BB24" s="43">
        <v>26</v>
      </c>
      <c r="BC24" s="43">
        <v>-150</v>
      </c>
      <c r="BD24" s="43">
        <v>-390</v>
      </c>
    </row>
    <row r="25" spans="1:56" s="6" customFormat="1" ht="13.7" customHeight="1" x14ac:dyDescent="0.25">
      <c r="A25" s="41"/>
      <c r="B25" s="41"/>
      <c r="C25" s="41" t="s">
        <v>37</v>
      </c>
      <c r="D25" s="44">
        <v>33</v>
      </c>
      <c r="E25" s="44">
        <v>50</v>
      </c>
      <c r="F25" s="44">
        <v>59</v>
      </c>
      <c r="G25" s="44">
        <v>26</v>
      </c>
      <c r="H25" s="44">
        <v>15</v>
      </c>
      <c r="I25" s="44">
        <v>7</v>
      </c>
      <c r="J25" s="44">
        <v>168</v>
      </c>
      <c r="K25" s="44">
        <v>145</v>
      </c>
      <c r="L25" s="44">
        <v>2</v>
      </c>
      <c r="M25" s="44">
        <v>45</v>
      </c>
      <c r="N25" s="44">
        <v>74</v>
      </c>
      <c r="O25" s="44">
        <v>83</v>
      </c>
      <c r="P25" s="44">
        <v>59</v>
      </c>
      <c r="Q25" s="44">
        <v>91</v>
      </c>
      <c r="R25" s="44">
        <v>-68</v>
      </c>
      <c r="S25" s="44">
        <v>45</v>
      </c>
      <c r="T25" s="44">
        <v>67</v>
      </c>
      <c r="U25" s="44">
        <v>569</v>
      </c>
      <c r="V25" s="44">
        <v>87</v>
      </c>
      <c r="W25" s="44">
        <v>163</v>
      </c>
      <c r="X25" s="44">
        <v>-153</v>
      </c>
      <c r="Y25" s="44">
        <v>67</v>
      </c>
      <c r="Z25" s="44">
        <v>162</v>
      </c>
      <c r="AA25" s="44">
        <v>143</v>
      </c>
      <c r="AB25" s="44">
        <v>144</v>
      </c>
      <c r="AC25" s="44">
        <v>160</v>
      </c>
      <c r="AD25" s="44">
        <v>101</v>
      </c>
      <c r="AE25" s="44">
        <v>149</v>
      </c>
      <c r="AF25" s="44">
        <v>235</v>
      </c>
      <c r="AG25" s="44">
        <v>178</v>
      </c>
      <c r="AH25" s="44">
        <v>81</v>
      </c>
      <c r="AI25" s="44">
        <v>73</v>
      </c>
      <c r="AJ25" s="44">
        <v>166</v>
      </c>
      <c r="AK25" s="44">
        <v>70</v>
      </c>
      <c r="AL25" s="44">
        <v>65</v>
      </c>
      <c r="AM25" s="49">
        <v>110</v>
      </c>
      <c r="AN25" s="44">
        <v>584</v>
      </c>
      <c r="AO25" s="44">
        <v>121</v>
      </c>
      <c r="AP25" s="44">
        <v>13</v>
      </c>
      <c r="AQ25" s="44">
        <v>41</v>
      </c>
      <c r="AR25" s="44">
        <v>-57</v>
      </c>
      <c r="AS25" s="44">
        <v>-44</v>
      </c>
      <c r="AT25" s="44">
        <v>-14</v>
      </c>
      <c r="AU25" s="44">
        <v>-13</v>
      </c>
      <c r="AV25" s="44">
        <v>-59</v>
      </c>
      <c r="AW25" s="44">
        <v>-53</v>
      </c>
      <c r="AX25" s="44">
        <v>-15</v>
      </c>
      <c r="AY25" s="44">
        <v>201</v>
      </c>
      <c r="AZ25" s="44">
        <v>-166</v>
      </c>
      <c r="BA25" s="44">
        <v>84</v>
      </c>
      <c r="BB25" s="44">
        <v>68</v>
      </c>
      <c r="BC25" s="44">
        <v>62</v>
      </c>
      <c r="BD25" s="44">
        <v>24</v>
      </c>
    </row>
    <row r="26" spans="1:56" s="6" customFormat="1" ht="13.7" customHeight="1" x14ac:dyDescent="0.25">
      <c r="A26" s="41"/>
      <c r="B26" s="41"/>
      <c r="C26" s="41" t="s">
        <v>38</v>
      </c>
      <c r="D26" s="42">
        <f t="shared" ref="D26:L26" si="8">D24+D25</f>
        <v>-15.172744010000201</v>
      </c>
      <c r="E26" s="42">
        <f t="shared" si="8"/>
        <v>180</v>
      </c>
      <c r="F26" s="42">
        <f t="shared" si="8"/>
        <v>124.89691503999995</v>
      </c>
      <c r="G26" s="42">
        <f t="shared" si="8"/>
        <v>-16.797268179999946</v>
      </c>
      <c r="H26" s="42">
        <f t="shared" si="8"/>
        <v>119.26026433999994</v>
      </c>
      <c r="I26" s="42">
        <f t="shared" si="8"/>
        <v>152.50840779999999</v>
      </c>
      <c r="J26" s="42">
        <f t="shared" si="8"/>
        <v>313.72380929999997</v>
      </c>
      <c r="K26" s="42">
        <f t="shared" si="8"/>
        <v>111.06573391000006</v>
      </c>
      <c r="L26" s="42">
        <f t="shared" si="8"/>
        <v>27.541274509999994</v>
      </c>
      <c r="M26" s="42">
        <f t="shared" ref="M26:W26" si="9">M24+M25</f>
        <v>-12</v>
      </c>
      <c r="N26" s="42">
        <f t="shared" si="9"/>
        <v>66</v>
      </c>
      <c r="O26" s="42">
        <f t="shared" si="9"/>
        <v>167</v>
      </c>
      <c r="P26" s="42">
        <f t="shared" si="9"/>
        <v>326</v>
      </c>
      <c r="Q26" s="42">
        <f t="shared" si="9"/>
        <v>468</v>
      </c>
      <c r="R26" s="42">
        <f t="shared" si="9"/>
        <v>-357</v>
      </c>
      <c r="S26" s="42">
        <f t="shared" si="9"/>
        <v>199</v>
      </c>
      <c r="T26" s="42">
        <f t="shared" si="9"/>
        <v>151</v>
      </c>
      <c r="U26" s="42">
        <f t="shared" si="9"/>
        <v>707</v>
      </c>
      <c r="V26" s="42">
        <f t="shared" si="9"/>
        <v>223</v>
      </c>
      <c r="W26" s="42">
        <f t="shared" si="9"/>
        <v>374</v>
      </c>
      <c r="X26" s="42">
        <f>X24+X25</f>
        <v>349</v>
      </c>
      <c r="Y26" s="42">
        <f>Y24+Y25</f>
        <v>238</v>
      </c>
      <c r="Z26" s="42">
        <f>Z24+Z25</f>
        <v>895</v>
      </c>
      <c r="AA26" s="42">
        <f>AA24+AA25</f>
        <v>615</v>
      </c>
      <c r="AB26" s="42">
        <f>AB24+AB25</f>
        <v>448.29046772999999</v>
      </c>
      <c r="AC26" s="42">
        <f t="shared" ref="AC26:AK26" si="10">+AC24+AC25</f>
        <v>788.42196204000004</v>
      </c>
      <c r="AD26" s="42">
        <f t="shared" si="10"/>
        <v>658</v>
      </c>
      <c r="AE26" s="42">
        <f t="shared" si="10"/>
        <v>545.39606387999993</v>
      </c>
      <c r="AF26" s="42">
        <f t="shared" si="10"/>
        <v>595.21855426000002</v>
      </c>
      <c r="AG26" s="42">
        <f t="shared" si="10"/>
        <v>527.81248159999996</v>
      </c>
      <c r="AH26" s="42">
        <f t="shared" si="10"/>
        <v>409.50841716999997</v>
      </c>
      <c r="AI26" s="42">
        <f t="shared" si="10"/>
        <v>363.23917160999997</v>
      </c>
      <c r="AJ26" s="42">
        <f t="shared" si="10"/>
        <v>346.59928105</v>
      </c>
      <c r="AK26" s="43">
        <f t="shared" si="10"/>
        <v>278.70109131000004</v>
      </c>
      <c r="AL26" s="43">
        <f>+AL24+AL25</f>
        <v>281</v>
      </c>
      <c r="AM26" s="43">
        <f>+AM24+AM25</f>
        <v>197</v>
      </c>
      <c r="AN26" s="42">
        <f t="shared" ref="AN26:AR26" si="11">+AN24+AN25</f>
        <v>818</v>
      </c>
      <c r="AO26" s="42">
        <f t="shared" si="11"/>
        <v>429</v>
      </c>
      <c r="AP26" s="42">
        <f t="shared" si="11"/>
        <v>53</v>
      </c>
      <c r="AQ26" s="42">
        <f t="shared" si="11"/>
        <v>-50</v>
      </c>
      <c r="AR26" s="42">
        <f t="shared" si="11"/>
        <v>-321</v>
      </c>
      <c r="AS26" s="42">
        <v>-447</v>
      </c>
      <c r="AT26" s="42">
        <v>-178</v>
      </c>
      <c r="AU26" s="42">
        <v>-149</v>
      </c>
      <c r="AV26" s="42">
        <v>-353</v>
      </c>
      <c r="AW26" s="43">
        <v>-359</v>
      </c>
      <c r="AX26" s="43">
        <v>-333</v>
      </c>
      <c r="AY26" s="43">
        <v>-141</v>
      </c>
      <c r="AZ26" s="43">
        <f>+AZ24+AZ25</f>
        <v>-231</v>
      </c>
      <c r="BA26" s="43">
        <f t="shared" ref="BA26:BB26" si="12">+BA24+BA25</f>
        <v>209</v>
      </c>
      <c r="BB26" s="43">
        <f t="shared" si="12"/>
        <v>94</v>
      </c>
      <c r="BC26" s="43">
        <f>+BC24+BC25</f>
        <v>-88</v>
      </c>
      <c r="BD26" s="43">
        <v>-366</v>
      </c>
    </row>
    <row r="27" spans="1:56" s="6" customFormat="1" ht="13.7" customHeight="1" x14ac:dyDescent="0.25">
      <c r="A27" s="41"/>
      <c r="B27" s="41"/>
      <c r="C27" s="41" t="s">
        <v>39</v>
      </c>
      <c r="D27" s="44">
        <v>-120.63415124759362</v>
      </c>
      <c r="E27" s="44">
        <v>19.659790036870149</v>
      </c>
      <c r="F27" s="44">
        <v>-6.0567123029396441</v>
      </c>
      <c r="G27" s="44">
        <v>-98</v>
      </c>
      <c r="H27" s="44">
        <v>-411.36991199802054</v>
      </c>
      <c r="I27" s="44">
        <v>329</v>
      </c>
      <c r="J27" s="44">
        <v>-1090.4756050300107</v>
      </c>
      <c r="K27" s="44">
        <v>-13.331942715541793</v>
      </c>
      <c r="L27" s="44">
        <v>-28.033544895980516</v>
      </c>
      <c r="M27" s="44">
        <v>-37</v>
      </c>
      <c r="N27" s="44">
        <v>1</v>
      </c>
      <c r="O27" s="44">
        <v>-36</v>
      </c>
      <c r="P27" s="44">
        <v>-42</v>
      </c>
      <c r="Q27" s="44">
        <v>-21</v>
      </c>
      <c r="R27" s="44">
        <v>-23</v>
      </c>
      <c r="S27" s="44">
        <v>2476</v>
      </c>
      <c r="T27" s="44">
        <v>78</v>
      </c>
      <c r="U27" s="44">
        <v>-12</v>
      </c>
      <c r="V27" s="44">
        <v>-123</v>
      </c>
      <c r="W27" s="44">
        <v>-155</v>
      </c>
      <c r="X27" s="44">
        <v>-41</v>
      </c>
      <c r="Y27" s="44">
        <v>-53</v>
      </c>
      <c r="Z27" s="44">
        <v>59</v>
      </c>
      <c r="AA27" s="44">
        <v>-81</v>
      </c>
      <c r="AB27" s="44">
        <v>-62.350732398617765</v>
      </c>
      <c r="AC27" s="44">
        <v>-204.20471068197151</v>
      </c>
      <c r="AD27" s="44">
        <v>-54</v>
      </c>
      <c r="AE27" s="44">
        <v>6.5841187599998534</v>
      </c>
      <c r="AF27" s="44">
        <v>619.78880854999966</v>
      </c>
      <c r="AG27" s="44">
        <v>-9.5146323099997403</v>
      </c>
      <c r="AH27" s="44">
        <v>-39.005835469999965</v>
      </c>
      <c r="AI27" s="44">
        <v>-56.718049400000041</v>
      </c>
      <c r="AJ27" s="44">
        <v>68.011368067260037</v>
      </c>
      <c r="AK27" s="44">
        <v>-352.61705014625215</v>
      </c>
      <c r="AL27" s="44">
        <v>-190</v>
      </c>
      <c r="AM27" s="44">
        <v>-33</v>
      </c>
      <c r="AN27" s="57">
        <v>-76</v>
      </c>
      <c r="AO27" s="57">
        <v>-20</v>
      </c>
      <c r="AP27" s="58">
        <v>-331</v>
      </c>
      <c r="AQ27" s="58">
        <v>-11</v>
      </c>
      <c r="AR27" s="58">
        <v>54</v>
      </c>
      <c r="AS27" s="58">
        <v>-176</v>
      </c>
      <c r="AT27" s="58">
        <v>-48</v>
      </c>
      <c r="AU27" s="58">
        <v>-54</v>
      </c>
      <c r="AV27" s="58">
        <v>-36</v>
      </c>
      <c r="AW27" s="58">
        <v>-47</v>
      </c>
      <c r="AX27" s="58">
        <v>-58</v>
      </c>
      <c r="AY27" s="58">
        <v>-30</v>
      </c>
      <c r="AZ27" s="58">
        <v>-10</v>
      </c>
      <c r="BA27" s="58">
        <v>86</v>
      </c>
      <c r="BB27" s="58">
        <v>22</v>
      </c>
      <c r="BC27" s="58">
        <v>-157</v>
      </c>
      <c r="BD27" s="58">
        <v>-14</v>
      </c>
    </row>
    <row r="28" spans="1:56" s="6" customFormat="1" ht="13.7" customHeight="1" x14ac:dyDescent="0.25">
      <c r="A28" s="41"/>
      <c r="B28" s="41"/>
      <c r="C28" s="41" t="s">
        <v>32</v>
      </c>
      <c r="D28" s="42">
        <f t="shared" ref="D28:L28" si="13">D26+D27</f>
        <v>-135.80689525759382</v>
      </c>
      <c r="E28" s="42">
        <v>200</v>
      </c>
      <c r="F28" s="42">
        <f t="shared" si="13"/>
        <v>118.84020273706031</v>
      </c>
      <c r="G28" s="42">
        <f t="shared" si="13"/>
        <v>-114.79726817999995</v>
      </c>
      <c r="H28" s="42">
        <f t="shared" si="13"/>
        <v>-292.10964765802061</v>
      </c>
      <c r="I28" s="42">
        <f t="shared" si="13"/>
        <v>481.50840779999999</v>
      </c>
      <c r="J28" s="42">
        <f t="shared" si="13"/>
        <v>-776.75179573001071</v>
      </c>
      <c r="K28" s="42">
        <f t="shared" si="13"/>
        <v>97.733791194458263</v>
      </c>
      <c r="L28" s="42">
        <f t="shared" si="13"/>
        <v>-0.49227038598052175</v>
      </c>
      <c r="M28" s="42">
        <f t="shared" ref="M28:AK28" si="14">M26+M27</f>
        <v>-49</v>
      </c>
      <c r="N28" s="42">
        <f t="shared" si="14"/>
        <v>67</v>
      </c>
      <c r="O28" s="42">
        <f t="shared" si="14"/>
        <v>131</v>
      </c>
      <c r="P28" s="42">
        <f t="shared" si="14"/>
        <v>284</v>
      </c>
      <c r="Q28" s="42">
        <f t="shared" si="14"/>
        <v>447</v>
      </c>
      <c r="R28" s="42">
        <f t="shared" si="14"/>
        <v>-380</v>
      </c>
      <c r="S28" s="42">
        <f t="shared" si="14"/>
        <v>2675</v>
      </c>
      <c r="T28" s="42">
        <f t="shared" si="14"/>
        <v>229</v>
      </c>
      <c r="U28" s="42">
        <f t="shared" si="14"/>
        <v>695</v>
      </c>
      <c r="V28" s="42">
        <f t="shared" si="14"/>
        <v>100</v>
      </c>
      <c r="W28" s="42">
        <f t="shared" si="14"/>
        <v>219</v>
      </c>
      <c r="X28" s="42">
        <f t="shared" si="14"/>
        <v>308</v>
      </c>
      <c r="Y28" s="42">
        <f t="shared" si="14"/>
        <v>185</v>
      </c>
      <c r="Z28" s="42">
        <f t="shared" si="14"/>
        <v>954</v>
      </c>
      <c r="AA28" s="42">
        <f t="shared" si="14"/>
        <v>534</v>
      </c>
      <c r="AB28" s="42">
        <f t="shared" si="14"/>
        <v>385.93973533138222</v>
      </c>
      <c r="AC28" s="42">
        <f t="shared" si="14"/>
        <v>584.21725135802853</v>
      </c>
      <c r="AD28" s="42">
        <f t="shared" si="14"/>
        <v>604</v>
      </c>
      <c r="AE28" s="42">
        <f t="shared" si="14"/>
        <v>551.98018263999984</v>
      </c>
      <c r="AF28" s="42">
        <f t="shared" si="14"/>
        <v>1215.0073628099997</v>
      </c>
      <c r="AG28" s="42">
        <f t="shared" si="14"/>
        <v>518.29784929000016</v>
      </c>
      <c r="AH28" s="42">
        <f t="shared" si="14"/>
        <v>370.50258170000001</v>
      </c>
      <c r="AI28" s="42">
        <f t="shared" si="14"/>
        <v>306.52112220999993</v>
      </c>
      <c r="AJ28" s="42">
        <f t="shared" si="14"/>
        <v>414.61064911726004</v>
      </c>
      <c r="AK28" s="43">
        <f t="shared" si="14"/>
        <v>-73.915958836252116</v>
      </c>
      <c r="AL28" s="43">
        <f>+AL26+AL27</f>
        <v>91</v>
      </c>
      <c r="AM28" s="43">
        <f>+AM26+AM27</f>
        <v>164</v>
      </c>
      <c r="AN28" s="42">
        <f t="shared" ref="AN28:AR28" si="15">+AN26+AN27</f>
        <v>742</v>
      </c>
      <c r="AO28" s="42">
        <f t="shared" si="15"/>
        <v>409</v>
      </c>
      <c r="AP28" s="42">
        <f t="shared" si="15"/>
        <v>-278</v>
      </c>
      <c r="AQ28" s="42">
        <f t="shared" si="15"/>
        <v>-61</v>
      </c>
      <c r="AR28" s="42">
        <f t="shared" si="15"/>
        <v>-267</v>
      </c>
      <c r="AS28" s="42">
        <v>-623</v>
      </c>
      <c r="AT28" s="42">
        <v>-226</v>
      </c>
      <c r="AU28" s="42">
        <v>-204</v>
      </c>
      <c r="AV28" s="42">
        <v>-389</v>
      </c>
      <c r="AW28" s="43">
        <v>-406</v>
      </c>
      <c r="AX28" s="43">
        <v>-391</v>
      </c>
      <c r="AY28" s="43">
        <v>-171</v>
      </c>
      <c r="AZ28" s="43">
        <v>-241</v>
      </c>
      <c r="BA28" s="43">
        <v>295</v>
      </c>
      <c r="BB28" s="43">
        <v>116</v>
      </c>
      <c r="BC28" s="43">
        <f>+BC26+BC27</f>
        <v>-245</v>
      </c>
      <c r="BD28" s="43">
        <v>-380</v>
      </c>
    </row>
    <row r="29" spans="1:56" s="6" customFormat="1" ht="13.7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8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</row>
    <row r="30" spans="1:56" s="6" customFormat="1" ht="15.75" x14ac:dyDescent="0.25">
      <c r="A30" s="41"/>
      <c r="B30" s="41"/>
      <c r="C30" s="41" t="s">
        <v>40</v>
      </c>
      <c r="D30" s="42">
        <f t="shared" ref="D30:AI30" si="16">D26-D56-D58</f>
        <v>-24.172744010000201</v>
      </c>
      <c r="E30" s="42">
        <f t="shared" si="16"/>
        <v>180</v>
      </c>
      <c r="F30" s="42">
        <f t="shared" si="16"/>
        <v>152.59691503999994</v>
      </c>
      <c r="G30" s="42">
        <f t="shared" si="16"/>
        <v>-16.797268179999946</v>
      </c>
      <c r="H30" s="42">
        <f t="shared" si="16"/>
        <v>119.26026433999994</v>
      </c>
      <c r="I30" s="42">
        <f t="shared" si="16"/>
        <v>152.50840779999999</v>
      </c>
      <c r="J30" s="42">
        <f t="shared" si="16"/>
        <v>313.72380929999997</v>
      </c>
      <c r="K30" s="42">
        <f t="shared" si="16"/>
        <v>111.06573391000006</v>
      </c>
      <c r="L30" s="42">
        <f t="shared" si="16"/>
        <v>27.541274509999994</v>
      </c>
      <c r="M30" s="42">
        <f t="shared" si="16"/>
        <v>-7</v>
      </c>
      <c r="N30" s="42">
        <f t="shared" si="16"/>
        <v>146</v>
      </c>
      <c r="O30" s="42">
        <f t="shared" si="16"/>
        <v>139</v>
      </c>
      <c r="P30" s="42">
        <f t="shared" si="16"/>
        <v>124.6</v>
      </c>
      <c r="Q30" s="42">
        <f t="shared" si="16"/>
        <v>468</v>
      </c>
      <c r="R30" s="42">
        <f t="shared" si="16"/>
        <v>-336</v>
      </c>
      <c r="S30" s="42">
        <f t="shared" si="16"/>
        <v>90.3</v>
      </c>
      <c r="T30" s="42">
        <f t="shared" si="16"/>
        <v>151</v>
      </c>
      <c r="U30" s="42">
        <f t="shared" si="16"/>
        <v>337</v>
      </c>
      <c r="V30" s="42">
        <f t="shared" si="16"/>
        <v>223</v>
      </c>
      <c r="W30" s="42">
        <f t="shared" si="16"/>
        <v>374</v>
      </c>
      <c r="X30" s="42">
        <f t="shared" si="16"/>
        <v>384</v>
      </c>
      <c r="Y30" s="42">
        <f t="shared" si="16"/>
        <v>411</v>
      </c>
      <c r="Z30" s="42">
        <f t="shared" si="16"/>
        <v>690</v>
      </c>
      <c r="AA30" s="42">
        <f t="shared" si="16"/>
        <v>615</v>
      </c>
      <c r="AB30" s="42">
        <f t="shared" si="16"/>
        <v>683.29046773000005</v>
      </c>
      <c r="AC30" s="42">
        <f t="shared" si="16"/>
        <v>914.42196204000004</v>
      </c>
      <c r="AD30" s="42">
        <f t="shared" si="16"/>
        <v>658</v>
      </c>
      <c r="AE30" s="42">
        <f t="shared" si="16"/>
        <v>545.39606387999993</v>
      </c>
      <c r="AF30" s="42">
        <f t="shared" si="16"/>
        <v>595.21855426000002</v>
      </c>
      <c r="AG30" s="42">
        <f t="shared" si="16"/>
        <v>527.81248159999996</v>
      </c>
      <c r="AH30" s="42">
        <f t="shared" si="16"/>
        <v>409.50841716999997</v>
      </c>
      <c r="AI30" s="42">
        <f t="shared" si="16"/>
        <v>363.23917160999997</v>
      </c>
      <c r="AJ30" s="42">
        <f t="shared" ref="AJ30:BB30" si="17">AJ26-AJ56-AJ58</f>
        <v>346.59928105</v>
      </c>
      <c r="AK30" s="43">
        <f t="shared" si="17"/>
        <v>278.70109131000004</v>
      </c>
      <c r="AL30" s="43">
        <f t="shared" si="17"/>
        <v>281</v>
      </c>
      <c r="AM30" s="43">
        <f t="shared" si="17"/>
        <v>197</v>
      </c>
      <c r="AN30" s="42">
        <f t="shared" si="17"/>
        <v>143</v>
      </c>
      <c r="AO30" s="42">
        <f t="shared" si="17"/>
        <v>429</v>
      </c>
      <c r="AP30" s="42">
        <f t="shared" si="17"/>
        <v>53</v>
      </c>
      <c r="AQ30" s="42">
        <f t="shared" si="17"/>
        <v>-50</v>
      </c>
      <c r="AR30" s="42">
        <f t="shared" si="17"/>
        <v>-321</v>
      </c>
      <c r="AS30" s="42">
        <f t="shared" si="17"/>
        <v>-447</v>
      </c>
      <c r="AT30" s="42">
        <f t="shared" si="17"/>
        <v>-178</v>
      </c>
      <c r="AU30" s="42">
        <f t="shared" si="17"/>
        <v>-149</v>
      </c>
      <c r="AV30" s="42">
        <f t="shared" si="17"/>
        <v>-353</v>
      </c>
      <c r="AW30" s="43">
        <f t="shared" si="17"/>
        <v>-359</v>
      </c>
      <c r="AX30" s="43">
        <f t="shared" si="17"/>
        <v>-333</v>
      </c>
      <c r="AY30" s="43">
        <f t="shared" si="17"/>
        <v>-141</v>
      </c>
      <c r="AZ30" s="43">
        <f t="shared" si="17"/>
        <v>-231</v>
      </c>
      <c r="BA30" s="43">
        <f t="shared" si="17"/>
        <v>209</v>
      </c>
      <c r="BB30" s="43">
        <f t="shared" si="17"/>
        <v>94</v>
      </c>
      <c r="BC30" s="43">
        <f t="shared" ref="BC30:BD30" si="18">BC26-BC56-BC58</f>
        <v>-88</v>
      </c>
      <c r="BD30" s="43">
        <f t="shared" si="18"/>
        <v>-366</v>
      </c>
    </row>
    <row r="31" spans="1:56" s="6" customFormat="1" ht="31.7" customHeight="1" x14ac:dyDescent="0.25">
      <c r="A31" s="41"/>
      <c r="B31" s="41"/>
      <c r="C31" s="41" t="s">
        <v>41</v>
      </c>
      <c r="D31" s="42">
        <f t="shared" ref="D31:AI31" si="19">D28-D56-D58</f>
        <v>-144.80689525759382</v>
      </c>
      <c r="E31" s="42">
        <f t="shared" si="19"/>
        <v>200</v>
      </c>
      <c r="F31" s="42">
        <f t="shared" si="19"/>
        <v>146.5402027370603</v>
      </c>
      <c r="G31" s="42">
        <f t="shared" si="19"/>
        <v>-114.79726817999995</v>
      </c>
      <c r="H31" s="42">
        <f t="shared" si="19"/>
        <v>-292.10964765802061</v>
      </c>
      <c r="I31" s="42">
        <f t="shared" si="19"/>
        <v>481.50840779999999</v>
      </c>
      <c r="J31" s="42">
        <f t="shared" si="19"/>
        <v>-776.75179573001071</v>
      </c>
      <c r="K31" s="42">
        <f t="shared" si="19"/>
        <v>97.733791194458263</v>
      </c>
      <c r="L31" s="42">
        <f t="shared" si="19"/>
        <v>-0.49227038598052175</v>
      </c>
      <c r="M31" s="42">
        <f t="shared" si="19"/>
        <v>-44</v>
      </c>
      <c r="N31" s="42">
        <f t="shared" si="19"/>
        <v>147</v>
      </c>
      <c r="O31" s="42">
        <f t="shared" si="19"/>
        <v>103</v>
      </c>
      <c r="P31" s="42">
        <f t="shared" si="19"/>
        <v>82.6</v>
      </c>
      <c r="Q31" s="42">
        <f t="shared" si="19"/>
        <v>447</v>
      </c>
      <c r="R31" s="42">
        <f t="shared" si="19"/>
        <v>-359</v>
      </c>
      <c r="S31" s="42">
        <f t="shared" si="19"/>
        <v>2566.3000000000002</v>
      </c>
      <c r="T31" s="42">
        <f t="shared" si="19"/>
        <v>229</v>
      </c>
      <c r="U31" s="42">
        <f t="shared" si="19"/>
        <v>325</v>
      </c>
      <c r="V31" s="42">
        <f t="shared" si="19"/>
        <v>100</v>
      </c>
      <c r="W31" s="42">
        <f t="shared" si="19"/>
        <v>219</v>
      </c>
      <c r="X31" s="42">
        <f t="shared" si="19"/>
        <v>343</v>
      </c>
      <c r="Y31" s="42">
        <f t="shared" si="19"/>
        <v>358</v>
      </c>
      <c r="Z31" s="42">
        <f t="shared" si="19"/>
        <v>749</v>
      </c>
      <c r="AA31" s="42">
        <f t="shared" si="19"/>
        <v>534</v>
      </c>
      <c r="AB31" s="42">
        <f t="shared" si="19"/>
        <v>620.93973533138228</v>
      </c>
      <c r="AC31" s="42">
        <f t="shared" si="19"/>
        <v>710.21725135802853</v>
      </c>
      <c r="AD31" s="42">
        <f t="shared" si="19"/>
        <v>604</v>
      </c>
      <c r="AE31" s="42">
        <f t="shared" si="19"/>
        <v>551.98018263999984</v>
      </c>
      <c r="AF31" s="42">
        <f t="shared" si="19"/>
        <v>1215.0073628099997</v>
      </c>
      <c r="AG31" s="42">
        <f t="shared" si="19"/>
        <v>518.29784929000016</v>
      </c>
      <c r="AH31" s="42">
        <f t="shared" si="19"/>
        <v>370.50258170000001</v>
      </c>
      <c r="AI31" s="42">
        <f t="shared" si="19"/>
        <v>306.52112220999993</v>
      </c>
      <c r="AJ31" s="42">
        <f t="shared" ref="AJ31:BB31" si="20">AJ28-AJ56-AJ58</f>
        <v>414.61064911726004</v>
      </c>
      <c r="AK31" s="43">
        <f t="shared" si="20"/>
        <v>-73.915958836252116</v>
      </c>
      <c r="AL31" s="43">
        <f t="shared" si="20"/>
        <v>91</v>
      </c>
      <c r="AM31" s="43">
        <f t="shared" si="20"/>
        <v>164</v>
      </c>
      <c r="AN31" s="42">
        <f t="shared" si="20"/>
        <v>67</v>
      </c>
      <c r="AO31" s="42">
        <f t="shared" si="20"/>
        <v>409</v>
      </c>
      <c r="AP31" s="42">
        <f t="shared" si="20"/>
        <v>-278</v>
      </c>
      <c r="AQ31" s="42">
        <f t="shared" si="20"/>
        <v>-61</v>
      </c>
      <c r="AR31" s="42">
        <f t="shared" si="20"/>
        <v>-267</v>
      </c>
      <c r="AS31" s="42">
        <f t="shared" si="20"/>
        <v>-623</v>
      </c>
      <c r="AT31" s="42">
        <f t="shared" si="20"/>
        <v>-226</v>
      </c>
      <c r="AU31" s="42">
        <f t="shared" si="20"/>
        <v>-204</v>
      </c>
      <c r="AV31" s="42">
        <f t="shared" si="20"/>
        <v>-389</v>
      </c>
      <c r="AW31" s="43">
        <f t="shared" si="20"/>
        <v>-406</v>
      </c>
      <c r="AX31" s="43">
        <f t="shared" si="20"/>
        <v>-391</v>
      </c>
      <c r="AY31" s="43">
        <f t="shared" si="20"/>
        <v>-171</v>
      </c>
      <c r="AZ31" s="43">
        <f t="shared" si="20"/>
        <v>-241</v>
      </c>
      <c r="BA31" s="43">
        <f t="shared" si="20"/>
        <v>295</v>
      </c>
      <c r="BB31" s="43">
        <f t="shared" si="20"/>
        <v>116</v>
      </c>
      <c r="BC31" s="43">
        <f t="shared" ref="BC31:BD31" si="21">BC28-BC56-BC58</f>
        <v>-245</v>
      </c>
      <c r="BD31" s="43">
        <f t="shared" si="21"/>
        <v>-380</v>
      </c>
    </row>
    <row r="32" spans="1:56" s="6" customFormat="1" ht="13.7" customHeigh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8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</row>
    <row r="33" spans="1:56" s="6" customFormat="1" ht="13.7" customHeight="1" x14ac:dyDescent="0.25">
      <c r="A33" s="41"/>
      <c r="B33" s="41"/>
      <c r="C33" s="41" t="s">
        <v>42</v>
      </c>
      <c r="D33" s="41">
        <v>-13.126265069999933</v>
      </c>
      <c r="E33" s="41">
        <v>119.96189073000002</v>
      </c>
      <c r="F33" s="41">
        <v>112.28258616999996</v>
      </c>
      <c r="G33" s="41">
        <v>50.420615189999999</v>
      </c>
      <c r="H33" s="41">
        <v>147.05022843</v>
      </c>
      <c r="I33" s="41">
        <v>145.79827645000006</v>
      </c>
      <c r="J33" s="41">
        <v>167.87557079000007</v>
      </c>
      <c r="K33" s="41">
        <v>25.083332530000032</v>
      </c>
      <c r="L33" s="41">
        <v>49.81508747000003</v>
      </c>
      <c r="M33" s="41">
        <v>39.518179759999931</v>
      </c>
      <c r="N33" s="41">
        <v>80.657529420000017</v>
      </c>
      <c r="O33" s="41">
        <v>101.15431361000002</v>
      </c>
      <c r="P33" s="42">
        <v>117.82959301999998</v>
      </c>
      <c r="Q33" s="42">
        <v>261.6021840200001</v>
      </c>
      <c r="R33" s="42">
        <v>-199.08642157000006</v>
      </c>
      <c r="S33" s="42">
        <v>24.857931000000001</v>
      </c>
      <c r="T33" s="42">
        <v>54.834176780000028</v>
      </c>
      <c r="U33" s="42">
        <v>138.45269284000003</v>
      </c>
      <c r="V33" s="42">
        <v>125.26723103000009</v>
      </c>
      <c r="W33" s="42">
        <v>154.74415912999999</v>
      </c>
      <c r="X33" s="42">
        <v>159.7591348200001</v>
      </c>
      <c r="Y33" s="42">
        <v>229.23475414499993</v>
      </c>
      <c r="Z33" s="41">
        <v>411.36796100999999</v>
      </c>
      <c r="AA33" s="41">
        <v>369.28588974000007</v>
      </c>
      <c r="AB33" s="41">
        <v>482.5</v>
      </c>
      <c r="AC33" s="41">
        <v>660.1</v>
      </c>
      <c r="AD33" s="41">
        <v>470.7</v>
      </c>
      <c r="AE33" s="41">
        <v>346</v>
      </c>
      <c r="AF33" s="41">
        <v>343</v>
      </c>
      <c r="AG33" s="41">
        <v>317</v>
      </c>
      <c r="AH33" s="41">
        <v>281</v>
      </c>
      <c r="AI33" s="41">
        <v>250</v>
      </c>
      <c r="AJ33" s="41">
        <v>173</v>
      </c>
      <c r="AK33" s="41">
        <v>190</v>
      </c>
      <c r="AL33" s="41">
        <v>184</v>
      </c>
      <c r="AM33" s="48">
        <v>104</v>
      </c>
      <c r="AN33" s="47">
        <v>220</v>
      </c>
      <c r="AO33" s="47">
        <v>303</v>
      </c>
      <c r="AP33" s="47">
        <v>69</v>
      </c>
      <c r="AQ33" s="47">
        <v>-42</v>
      </c>
      <c r="AR33" s="47">
        <v>-170</v>
      </c>
      <c r="AS33" s="47">
        <v>-341</v>
      </c>
      <c r="AT33" s="47">
        <v>-134</v>
      </c>
      <c r="AU33" s="47">
        <v>-108</v>
      </c>
      <c r="AV33" s="47">
        <v>-235</v>
      </c>
      <c r="AW33" s="48">
        <v>-249</v>
      </c>
      <c r="AX33" s="48">
        <v>-263</v>
      </c>
      <c r="AY33" s="48">
        <v>-303</v>
      </c>
      <c r="AZ33" s="48">
        <v>-64</v>
      </c>
      <c r="BA33" s="48">
        <v>115</v>
      </c>
      <c r="BB33" s="48">
        <v>32</v>
      </c>
      <c r="BC33" s="48">
        <v>-88</v>
      </c>
      <c r="BD33" s="48">
        <v>-382</v>
      </c>
    </row>
    <row r="34" spans="1:56" s="6" customFormat="1" ht="13.7" customHeight="1" x14ac:dyDescent="0.25">
      <c r="A34" s="41"/>
      <c r="B34" s="41"/>
      <c r="C34" s="41" t="s">
        <v>43</v>
      </c>
      <c r="D34" s="57">
        <v>33.211619962379999</v>
      </c>
      <c r="E34" s="57">
        <v>49.683738659999989</v>
      </c>
      <c r="F34" s="57">
        <v>59.056083440000002</v>
      </c>
      <c r="G34" s="57">
        <v>26.50116281</v>
      </c>
      <c r="H34" s="57">
        <v>14.702609420000002</v>
      </c>
      <c r="I34" s="57">
        <v>6.9225884200000039</v>
      </c>
      <c r="J34" s="57">
        <v>52.919523240000004</v>
      </c>
      <c r="K34" s="57">
        <v>60.021211810000004</v>
      </c>
      <c r="L34" s="57">
        <v>-5.6343611700000054</v>
      </c>
      <c r="M34" s="57">
        <v>26.468744949999998</v>
      </c>
      <c r="N34" s="57">
        <v>63.884568739999999</v>
      </c>
      <c r="O34" s="57">
        <v>72.436958530000013</v>
      </c>
      <c r="P34" s="44">
        <v>42.166582089999999</v>
      </c>
      <c r="Q34" s="44">
        <v>75.147041479999999</v>
      </c>
      <c r="R34" s="44">
        <v>-103.47878414</v>
      </c>
      <c r="S34" s="44">
        <v>42.002056640000006</v>
      </c>
      <c r="T34" s="44">
        <v>57.916292949999999</v>
      </c>
      <c r="U34" s="44">
        <v>91.397710619999998</v>
      </c>
      <c r="V34" s="44">
        <v>58.375926719999995</v>
      </c>
      <c r="W34" s="44">
        <v>186.34379117999998</v>
      </c>
      <c r="X34" s="44">
        <v>154.20495827000002</v>
      </c>
      <c r="Y34" s="44">
        <v>52</v>
      </c>
      <c r="Z34" s="57">
        <v>142.82476219</v>
      </c>
      <c r="AA34" s="57">
        <v>108.71735648000001</v>
      </c>
      <c r="AB34" s="57">
        <v>101.8</v>
      </c>
      <c r="AC34" s="57">
        <v>131.5</v>
      </c>
      <c r="AD34" s="57">
        <v>66.5</v>
      </c>
      <c r="AE34" s="57">
        <v>130.80000000000001</v>
      </c>
      <c r="AF34" s="57">
        <v>135</v>
      </c>
      <c r="AG34" s="57">
        <v>136</v>
      </c>
      <c r="AH34" s="57">
        <v>44</v>
      </c>
      <c r="AI34" s="57">
        <v>32</v>
      </c>
      <c r="AJ34" s="57">
        <v>139</v>
      </c>
      <c r="AK34" s="57">
        <v>46</v>
      </c>
      <c r="AL34" s="57">
        <v>47.8</v>
      </c>
      <c r="AM34" s="49">
        <v>81</v>
      </c>
      <c r="AN34" s="49">
        <v>-92</v>
      </c>
      <c r="AO34" s="49">
        <v>68</v>
      </c>
      <c r="AP34" s="49">
        <v>-148</v>
      </c>
      <c r="AQ34" s="49">
        <v>-16</v>
      </c>
      <c r="AR34" s="49">
        <v>-63</v>
      </c>
      <c r="AS34" s="49">
        <v>-47</v>
      </c>
      <c r="AT34" s="49">
        <v>-21</v>
      </c>
      <c r="AU34" s="49">
        <v>-28</v>
      </c>
      <c r="AV34" s="49">
        <v>-66</v>
      </c>
      <c r="AW34" s="49">
        <v>-56</v>
      </c>
      <c r="AX34" s="49">
        <v>-11</v>
      </c>
      <c r="AY34" s="49">
        <v>185</v>
      </c>
      <c r="AZ34" s="49">
        <v>-175</v>
      </c>
      <c r="BA34" s="49">
        <v>57</v>
      </c>
      <c r="BB34" s="49">
        <v>43</v>
      </c>
      <c r="BC34" s="49">
        <v>9</v>
      </c>
      <c r="BD34" s="49">
        <v>-64</v>
      </c>
    </row>
    <row r="35" spans="1:56" s="6" customFormat="1" ht="13.7" customHeight="1" x14ac:dyDescent="0.25">
      <c r="A35" s="41"/>
      <c r="B35" s="41"/>
      <c r="C35" s="41" t="s">
        <v>44</v>
      </c>
      <c r="D35" s="41">
        <v>20.085354892380067</v>
      </c>
      <c r="E35" s="41">
        <v>169.64562939000001</v>
      </c>
      <c r="F35" s="41">
        <v>171.33866960999995</v>
      </c>
      <c r="G35" s="41">
        <v>76.921778000000003</v>
      </c>
      <c r="H35" s="41">
        <v>161.75283784999999</v>
      </c>
      <c r="I35" s="41">
        <v>152.72086487000007</v>
      </c>
      <c r="J35" s="41">
        <v>220.79509403000009</v>
      </c>
      <c r="K35" s="41">
        <v>85.104544340000032</v>
      </c>
      <c r="L35" s="41">
        <v>44.180726300000025</v>
      </c>
      <c r="M35" s="41">
        <v>65.986924709999926</v>
      </c>
      <c r="N35" s="41">
        <v>144.54209816000002</v>
      </c>
      <c r="O35" s="41">
        <v>173.59127214000003</v>
      </c>
      <c r="P35" s="42">
        <v>159.99617510999997</v>
      </c>
      <c r="Q35" s="42">
        <v>336.74922550000008</v>
      </c>
      <c r="R35" s="42">
        <v>-302.56520571000004</v>
      </c>
      <c r="S35" s="42">
        <v>66.859987640000014</v>
      </c>
      <c r="T35" s="42">
        <v>112.75046973000002</v>
      </c>
      <c r="U35" s="42">
        <v>229.85040346000002</v>
      </c>
      <c r="V35" s="42">
        <v>183.64315775000009</v>
      </c>
      <c r="W35" s="42">
        <v>341.08795031</v>
      </c>
      <c r="X35" s="42">
        <v>313.96409309000012</v>
      </c>
      <c r="Y35" s="42">
        <v>281.2347541449999</v>
      </c>
      <c r="Z35" s="41">
        <v>554.19272320000005</v>
      </c>
      <c r="AA35" s="41">
        <v>478.00324622000005</v>
      </c>
      <c r="AB35" s="41">
        <f t="shared" ref="AB35:AL35" si="22">+AB33+AB34</f>
        <v>584.29999999999995</v>
      </c>
      <c r="AC35" s="41">
        <f t="shared" si="22"/>
        <v>791.6</v>
      </c>
      <c r="AD35" s="41">
        <f t="shared" si="22"/>
        <v>537.20000000000005</v>
      </c>
      <c r="AE35" s="41">
        <f t="shared" si="22"/>
        <v>476.8</v>
      </c>
      <c r="AF35" s="41">
        <f t="shared" si="22"/>
        <v>478</v>
      </c>
      <c r="AG35" s="41">
        <f t="shared" si="22"/>
        <v>453</v>
      </c>
      <c r="AH35" s="41">
        <f t="shared" si="22"/>
        <v>325</v>
      </c>
      <c r="AI35" s="41">
        <f t="shared" si="22"/>
        <v>282</v>
      </c>
      <c r="AJ35" s="41">
        <f t="shared" si="22"/>
        <v>312</v>
      </c>
      <c r="AK35" s="41">
        <f t="shared" si="22"/>
        <v>236</v>
      </c>
      <c r="AL35" s="41">
        <f t="shared" si="22"/>
        <v>231.8</v>
      </c>
      <c r="AM35" s="41">
        <f>+AM33+AM34</f>
        <v>185</v>
      </c>
      <c r="AN35" s="41">
        <f>+AN33+AN34</f>
        <v>128</v>
      </c>
      <c r="AO35" s="41">
        <f t="shared" ref="AO35:AY35" si="23">+AO33+AO34</f>
        <v>371</v>
      </c>
      <c r="AP35" s="41">
        <f t="shared" si="23"/>
        <v>-79</v>
      </c>
      <c r="AQ35" s="41">
        <f t="shared" si="23"/>
        <v>-58</v>
      </c>
      <c r="AR35" s="41">
        <f t="shared" si="23"/>
        <v>-233</v>
      </c>
      <c r="AS35" s="41">
        <f t="shared" si="23"/>
        <v>-388</v>
      </c>
      <c r="AT35" s="41">
        <f t="shared" si="23"/>
        <v>-155</v>
      </c>
      <c r="AU35" s="41">
        <f t="shared" si="23"/>
        <v>-136</v>
      </c>
      <c r="AV35" s="41">
        <f t="shared" si="23"/>
        <v>-301</v>
      </c>
      <c r="AW35" s="41">
        <f t="shared" si="23"/>
        <v>-305</v>
      </c>
      <c r="AX35" s="41">
        <f t="shared" si="23"/>
        <v>-274</v>
      </c>
      <c r="AY35" s="41">
        <f t="shared" si="23"/>
        <v>-118</v>
      </c>
      <c r="AZ35" s="41">
        <f>+AZ33+AZ34</f>
        <v>-239</v>
      </c>
      <c r="BA35" s="41">
        <f t="shared" ref="BA35:BB35" si="24">+BA33+BA34</f>
        <v>172</v>
      </c>
      <c r="BB35" s="41">
        <f t="shared" si="24"/>
        <v>75</v>
      </c>
      <c r="BC35" s="41">
        <f>+BC33+BC34</f>
        <v>-79</v>
      </c>
      <c r="BD35" s="41">
        <f>+BD33+BD34</f>
        <v>-446</v>
      </c>
    </row>
    <row r="36" spans="1:56" s="6" customFormat="1" ht="13.7" customHeight="1" x14ac:dyDescent="0.25">
      <c r="A36" s="41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3"/>
      <c r="AL36" s="43"/>
      <c r="AM36" s="43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</row>
    <row r="37" spans="1:56" s="6" customFormat="1" ht="12.6" customHeight="1" x14ac:dyDescent="0.25">
      <c r="A37" s="41"/>
      <c r="B37" s="50" t="s">
        <v>45</v>
      </c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34"/>
      <c r="AH37" s="34"/>
      <c r="AI37" s="34"/>
      <c r="AJ37" s="34"/>
      <c r="AK37" s="51"/>
      <c r="AL37" s="51"/>
      <c r="AM37" s="51"/>
      <c r="AN37" s="34"/>
      <c r="AO37" s="34"/>
      <c r="AP37" s="34"/>
      <c r="AQ37" s="34"/>
      <c r="AR37" s="34"/>
      <c r="AS37" s="34"/>
      <c r="AT37" s="34"/>
      <c r="AU37" s="34"/>
      <c r="AV37" s="34"/>
      <c r="AW37" s="51"/>
      <c r="AX37" s="51"/>
      <c r="AY37" s="51"/>
      <c r="AZ37" s="51"/>
      <c r="BA37" s="51"/>
      <c r="BB37" s="51"/>
      <c r="BC37" s="51"/>
      <c r="BD37" s="51"/>
    </row>
    <row r="38" spans="1:56" s="6" customFormat="1" ht="64.7" customHeight="1" x14ac:dyDescent="0.25">
      <c r="A38" s="41"/>
      <c r="B38" s="41"/>
      <c r="C38" s="52" t="s">
        <v>83</v>
      </c>
      <c r="D38" s="42">
        <f t="shared" ref="D38:O38" si="25">+D11+D18</f>
        <v>-6.5841500768279921</v>
      </c>
      <c r="E38" s="42">
        <f t="shared" si="25"/>
        <v>-3.2652356182729951</v>
      </c>
      <c r="F38" s="42">
        <f t="shared" si="25"/>
        <v>-5.6067168975356063</v>
      </c>
      <c r="G38" s="42">
        <f t="shared" si="25"/>
        <v>-16.045589827046253</v>
      </c>
      <c r="H38" s="42">
        <f t="shared" si="25"/>
        <v>-0.30472086599998516</v>
      </c>
      <c r="I38" s="42">
        <f t="shared" si="25"/>
        <v>4.4933514541068993</v>
      </c>
      <c r="J38" s="42">
        <f t="shared" si="25"/>
        <v>11.321820816934343</v>
      </c>
      <c r="K38" s="42">
        <f t="shared" si="25"/>
        <v>5.924741257261684</v>
      </c>
      <c r="L38" s="42">
        <f t="shared" si="25"/>
        <v>8.3266639301199916</v>
      </c>
      <c r="M38" s="42">
        <f t="shared" si="25"/>
        <v>12.859034468954121</v>
      </c>
      <c r="N38" s="42">
        <f t="shared" si="25"/>
        <v>3.3355153478839696</v>
      </c>
      <c r="O38" s="42">
        <f t="shared" si="25"/>
        <v>6.638819371317001</v>
      </c>
      <c r="P38" s="42">
        <v>7</v>
      </c>
      <c r="Q38" s="42">
        <v>15</v>
      </c>
      <c r="R38" s="42">
        <v>5</v>
      </c>
      <c r="S38" s="42">
        <v>7</v>
      </c>
      <c r="T38" s="42">
        <v>14</v>
      </c>
      <c r="U38" s="42">
        <v>21</v>
      </c>
      <c r="V38" s="42">
        <v>26</v>
      </c>
      <c r="W38" s="42">
        <v>20</v>
      </c>
      <c r="X38" s="42">
        <v>18</v>
      </c>
      <c r="Y38" s="42">
        <v>42</v>
      </c>
      <c r="Z38" s="42">
        <v>80</v>
      </c>
      <c r="AA38" s="42">
        <v>64</v>
      </c>
      <c r="AB38" s="42">
        <v>66</v>
      </c>
      <c r="AC38" s="42">
        <v>113</v>
      </c>
      <c r="AD38" s="42">
        <v>100</v>
      </c>
      <c r="AE38" s="42">
        <v>60</v>
      </c>
      <c r="AF38" s="42">
        <v>53</v>
      </c>
      <c r="AG38" s="42">
        <v>42</v>
      </c>
      <c r="AH38" s="42">
        <v>47</v>
      </c>
      <c r="AI38" s="42">
        <v>42</v>
      </c>
      <c r="AJ38" s="42">
        <v>27</v>
      </c>
      <c r="AK38" s="43">
        <v>26</v>
      </c>
      <c r="AL38" s="43">
        <v>25</v>
      </c>
      <c r="AM38" s="43">
        <v>4</v>
      </c>
      <c r="AN38" s="42">
        <v>7</v>
      </c>
      <c r="AO38" s="42">
        <v>12</v>
      </c>
      <c r="AP38" s="42">
        <v>15</v>
      </c>
      <c r="AQ38" s="42">
        <v>0</v>
      </c>
      <c r="AR38" s="42">
        <v>-13</v>
      </c>
      <c r="AS38" s="42">
        <v>-12</v>
      </c>
      <c r="AT38" s="42">
        <v>-2</v>
      </c>
      <c r="AU38" s="42">
        <v>-3</v>
      </c>
      <c r="AV38" s="42">
        <v>-28</v>
      </c>
      <c r="AW38" s="42">
        <v>-17</v>
      </c>
      <c r="AX38" s="42">
        <v>-2</v>
      </c>
      <c r="AY38" s="42">
        <f>+AY11+AY18</f>
        <v>-35</v>
      </c>
      <c r="AZ38" s="42">
        <v>-5</v>
      </c>
      <c r="BA38" s="42">
        <v>5</v>
      </c>
      <c r="BB38" s="42">
        <v>-3</v>
      </c>
      <c r="BC38" s="42">
        <v>1</v>
      </c>
      <c r="BD38" s="42">
        <v>-22</v>
      </c>
    </row>
    <row r="39" spans="1:56" s="6" customFormat="1" ht="13.7" customHeight="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3"/>
      <c r="AN39" s="42"/>
      <c r="AO39" s="42"/>
      <c r="AP39" s="42"/>
      <c r="AQ39" s="42"/>
      <c r="AR39" s="42"/>
      <c r="AS39" s="42"/>
      <c r="AT39" s="42"/>
      <c r="AU39" s="42"/>
      <c r="AV39" s="42"/>
      <c r="AW39" s="43"/>
      <c r="AX39" s="43"/>
      <c r="AY39" s="43"/>
      <c r="AZ39" s="43"/>
      <c r="BA39" s="43"/>
      <c r="BB39" s="43"/>
      <c r="BC39" s="43"/>
      <c r="BD39" s="43"/>
    </row>
    <row r="40" spans="1:56" s="14" customFormat="1" ht="13.7" customHeight="1" x14ac:dyDescent="0.25">
      <c r="A40" s="45"/>
      <c r="B40" s="46" t="s">
        <v>46</v>
      </c>
      <c r="C40" s="45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8"/>
      <c r="AL40" s="48"/>
      <c r="AM40" s="43"/>
      <c r="AN40" s="42"/>
      <c r="AO40" s="42"/>
      <c r="AP40" s="42"/>
      <c r="AQ40" s="42"/>
      <c r="AR40" s="42"/>
      <c r="AS40" s="42"/>
      <c r="AT40" s="42"/>
      <c r="AU40" s="42"/>
      <c r="AV40" s="42"/>
      <c r="AW40" s="43"/>
      <c r="AX40" s="43"/>
      <c r="AY40" s="43"/>
      <c r="AZ40" s="43"/>
      <c r="BA40" s="43"/>
      <c r="BB40" s="43"/>
      <c r="BC40" s="43"/>
      <c r="BD40" s="43"/>
    </row>
    <row r="41" spans="1:56" s="6" customFormat="1" ht="13.7" customHeight="1" x14ac:dyDescent="0.25">
      <c r="A41" s="41"/>
      <c r="B41" s="41"/>
      <c r="C41" s="41" t="s">
        <v>47</v>
      </c>
      <c r="D41" s="42">
        <f t="shared" ref="D41:AK41" si="26">D8+D17+D24</f>
        <v>-105.1727440100002</v>
      </c>
      <c r="E41" s="42">
        <f t="shared" si="26"/>
        <v>279</v>
      </c>
      <c r="F41" s="42">
        <f t="shared" si="26"/>
        <v>-56.103084960000047</v>
      </c>
      <c r="G41" s="42">
        <f t="shared" si="26"/>
        <v>-305.79726817999995</v>
      </c>
      <c r="H41" s="42">
        <f t="shared" si="26"/>
        <v>-100.73973566000006</v>
      </c>
      <c r="I41" s="42">
        <f t="shared" si="26"/>
        <v>-5.4915922000000137</v>
      </c>
      <c r="J41" s="42">
        <f t="shared" si="26"/>
        <v>139.72380929999997</v>
      </c>
      <c r="K41" s="42">
        <f t="shared" si="26"/>
        <v>-204.93426608999994</v>
      </c>
      <c r="L41" s="42">
        <f t="shared" si="26"/>
        <v>-148.45872549000001</v>
      </c>
      <c r="M41" s="42">
        <f t="shared" si="26"/>
        <v>-195</v>
      </c>
      <c r="N41" s="42">
        <f t="shared" si="26"/>
        <v>-162</v>
      </c>
      <c r="O41" s="42">
        <f t="shared" si="26"/>
        <v>15</v>
      </c>
      <c r="P41" s="42">
        <f t="shared" si="26"/>
        <v>154</v>
      </c>
      <c r="Q41" s="42">
        <f t="shared" si="26"/>
        <v>556</v>
      </c>
      <c r="R41" s="42">
        <f t="shared" si="26"/>
        <v>-486</v>
      </c>
      <c r="S41" s="42">
        <f t="shared" si="26"/>
        <v>41</v>
      </c>
      <c r="T41" s="42">
        <f t="shared" si="26"/>
        <v>65</v>
      </c>
      <c r="U41" s="42">
        <f t="shared" si="26"/>
        <v>77</v>
      </c>
      <c r="V41" s="42">
        <f t="shared" si="26"/>
        <v>62</v>
      </c>
      <c r="W41" s="42">
        <f t="shared" si="26"/>
        <v>104</v>
      </c>
      <c r="X41" s="42">
        <f t="shared" si="26"/>
        <v>347</v>
      </c>
      <c r="Y41" s="42">
        <f t="shared" si="26"/>
        <v>81.400000000000006</v>
      </c>
      <c r="Z41" s="42">
        <f t="shared" si="26"/>
        <v>692.8</v>
      </c>
      <c r="AA41" s="42">
        <f t="shared" si="26"/>
        <v>504.2</v>
      </c>
      <c r="AB41" s="42">
        <f>AB8+AB17+AB24</f>
        <v>379.29046772999999</v>
      </c>
      <c r="AC41" s="42">
        <f t="shared" si="26"/>
        <v>948.42196204000004</v>
      </c>
      <c r="AD41" s="42">
        <f t="shared" si="26"/>
        <v>554</v>
      </c>
      <c r="AE41" s="42">
        <f t="shared" si="26"/>
        <v>374.39606387999999</v>
      </c>
      <c r="AF41" s="42">
        <f t="shared" si="26"/>
        <v>425.21855426000002</v>
      </c>
      <c r="AG41" s="42">
        <f t="shared" si="26"/>
        <v>525.81248159999996</v>
      </c>
      <c r="AH41" s="42">
        <f t="shared" si="26"/>
        <v>506.50841716999997</v>
      </c>
      <c r="AI41" s="42">
        <f t="shared" si="26"/>
        <v>502.23917160999997</v>
      </c>
      <c r="AJ41" s="42">
        <f t="shared" si="26"/>
        <v>376.59928105</v>
      </c>
      <c r="AK41" s="43">
        <f t="shared" si="26"/>
        <v>354.70109131000004</v>
      </c>
      <c r="AL41" s="43">
        <f>AL8+AL17+AL24</f>
        <v>342</v>
      </c>
      <c r="AM41" s="43">
        <f>AM8+AM17+AM24</f>
        <v>144</v>
      </c>
      <c r="AN41" s="42">
        <v>612</v>
      </c>
      <c r="AO41" s="42">
        <v>910</v>
      </c>
      <c r="AP41" s="42">
        <v>262</v>
      </c>
      <c r="AQ41" s="42">
        <v>-126</v>
      </c>
      <c r="AR41" s="42">
        <v>-328</v>
      </c>
      <c r="AS41" s="42">
        <v>-475</v>
      </c>
      <c r="AT41" s="42">
        <v>-250</v>
      </c>
      <c r="AU41" s="42">
        <v>-165</v>
      </c>
      <c r="AV41" s="42">
        <v>-623</v>
      </c>
      <c r="AW41" s="43">
        <v>-599</v>
      </c>
      <c r="AX41" s="43">
        <v>-608</v>
      </c>
      <c r="AY41" s="43">
        <f>+AY8+AY17+AY24</f>
        <v>-624</v>
      </c>
      <c r="AZ41" s="43">
        <f>+AZ10+AZ17+AZ24</f>
        <v>-257</v>
      </c>
      <c r="BA41" s="43">
        <f t="shared" ref="BA41" si="27">+BA10+BA17+BA24</f>
        <v>263</v>
      </c>
      <c r="BB41" s="43">
        <f>+BB10+BB17+BB24</f>
        <v>-139</v>
      </c>
      <c r="BC41" s="43">
        <f>+BC10+BC17+BC24</f>
        <v>-389</v>
      </c>
      <c r="BD41" s="43">
        <v>-476</v>
      </c>
    </row>
    <row r="42" spans="1:56" s="6" customFormat="1" ht="13.7" customHeight="1" x14ac:dyDescent="0.25">
      <c r="A42" s="41"/>
      <c r="B42" s="41"/>
      <c r="C42" s="41" t="s">
        <v>48</v>
      </c>
      <c r="D42" s="44">
        <f t="shared" ref="D42:AK42" si="28">D25</f>
        <v>33</v>
      </c>
      <c r="E42" s="44">
        <f t="shared" si="28"/>
        <v>50</v>
      </c>
      <c r="F42" s="44">
        <f t="shared" si="28"/>
        <v>59</v>
      </c>
      <c r="G42" s="44">
        <f t="shared" si="28"/>
        <v>26</v>
      </c>
      <c r="H42" s="44">
        <f t="shared" si="28"/>
        <v>15</v>
      </c>
      <c r="I42" s="44">
        <f t="shared" si="28"/>
        <v>7</v>
      </c>
      <c r="J42" s="44">
        <f t="shared" si="28"/>
        <v>168</v>
      </c>
      <c r="K42" s="44">
        <f t="shared" si="28"/>
        <v>145</v>
      </c>
      <c r="L42" s="44">
        <f t="shared" si="28"/>
        <v>2</v>
      </c>
      <c r="M42" s="44">
        <f t="shared" si="28"/>
        <v>45</v>
      </c>
      <c r="N42" s="44">
        <f t="shared" si="28"/>
        <v>74</v>
      </c>
      <c r="O42" s="44">
        <f t="shared" si="28"/>
        <v>83</v>
      </c>
      <c r="P42" s="44">
        <f t="shared" si="28"/>
        <v>59</v>
      </c>
      <c r="Q42" s="44">
        <f t="shared" si="28"/>
        <v>91</v>
      </c>
      <c r="R42" s="44">
        <f t="shared" si="28"/>
        <v>-68</v>
      </c>
      <c r="S42" s="44">
        <f t="shared" si="28"/>
        <v>45</v>
      </c>
      <c r="T42" s="44">
        <f t="shared" si="28"/>
        <v>67</v>
      </c>
      <c r="U42" s="44">
        <f t="shared" si="28"/>
        <v>569</v>
      </c>
      <c r="V42" s="44">
        <f t="shared" si="28"/>
        <v>87</v>
      </c>
      <c r="W42" s="44">
        <f t="shared" si="28"/>
        <v>163</v>
      </c>
      <c r="X42" s="44">
        <f t="shared" si="28"/>
        <v>-153</v>
      </c>
      <c r="Y42" s="44">
        <f t="shared" si="28"/>
        <v>67</v>
      </c>
      <c r="Z42" s="44">
        <f t="shared" si="28"/>
        <v>162</v>
      </c>
      <c r="AA42" s="44">
        <f t="shared" si="28"/>
        <v>143</v>
      </c>
      <c r="AB42" s="44">
        <f t="shared" si="28"/>
        <v>144</v>
      </c>
      <c r="AC42" s="44">
        <f t="shared" si="28"/>
        <v>160</v>
      </c>
      <c r="AD42" s="44">
        <f t="shared" si="28"/>
        <v>101</v>
      </c>
      <c r="AE42" s="44">
        <f t="shared" si="28"/>
        <v>149</v>
      </c>
      <c r="AF42" s="44">
        <f t="shared" si="28"/>
        <v>235</v>
      </c>
      <c r="AG42" s="44">
        <f t="shared" si="28"/>
        <v>178</v>
      </c>
      <c r="AH42" s="44">
        <f t="shared" si="28"/>
        <v>81</v>
      </c>
      <c r="AI42" s="44">
        <f t="shared" si="28"/>
        <v>73</v>
      </c>
      <c r="AJ42" s="44">
        <f t="shared" si="28"/>
        <v>166</v>
      </c>
      <c r="AK42" s="44">
        <f t="shared" si="28"/>
        <v>70</v>
      </c>
      <c r="AL42" s="44">
        <f>AL25</f>
        <v>65</v>
      </c>
      <c r="AM42" s="44">
        <f>AM25</f>
        <v>110</v>
      </c>
      <c r="AN42" s="44">
        <v>584</v>
      </c>
      <c r="AO42" s="44">
        <v>121</v>
      </c>
      <c r="AP42" s="44">
        <v>13</v>
      </c>
      <c r="AQ42" s="44">
        <v>41</v>
      </c>
      <c r="AR42" s="44">
        <v>-57</v>
      </c>
      <c r="AS42" s="44">
        <v>-44</v>
      </c>
      <c r="AT42" s="44">
        <v>-14</v>
      </c>
      <c r="AU42" s="44">
        <v>-13</v>
      </c>
      <c r="AV42" s="44">
        <v>-59</v>
      </c>
      <c r="AW42" s="44">
        <v>-53</v>
      </c>
      <c r="AX42" s="44">
        <v>-15</v>
      </c>
      <c r="AY42" s="44">
        <f>+AY25</f>
        <v>201</v>
      </c>
      <c r="AZ42" s="44">
        <f t="shared" ref="AZ42:BA42" si="29">+AZ25</f>
        <v>-166</v>
      </c>
      <c r="BA42" s="44">
        <f t="shared" si="29"/>
        <v>84</v>
      </c>
      <c r="BB42" s="44">
        <f>+BB25</f>
        <v>68</v>
      </c>
      <c r="BC42" s="44">
        <f>+BC25</f>
        <v>62</v>
      </c>
      <c r="BD42" s="44">
        <v>24</v>
      </c>
    </row>
    <row r="43" spans="1:56" s="6" customFormat="1" ht="13.7" customHeight="1" x14ac:dyDescent="0.25">
      <c r="A43" s="41"/>
      <c r="B43" s="41"/>
      <c r="C43" s="41" t="s">
        <v>49</v>
      </c>
      <c r="D43" s="42">
        <f>D41+D42</f>
        <v>-72.172744010000201</v>
      </c>
      <c r="E43" s="42">
        <f t="shared" ref="E43:L43" si="30">E41+E42</f>
        <v>329</v>
      </c>
      <c r="F43" s="42">
        <f t="shared" si="30"/>
        <v>2.8969150399999535</v>
      </c>
      <c r="G43" s="42">
        <f t="shared" si="30"/>
        <v>-279.79726817999995</v>
      </c>
      <c r="H43" s="42">
        <f t="shared" si="30"/>
        <v>-85.739735660000065</v>
      </c>
      <c r="I43" s="42">
        <f t="shared" si="30"/>
        <v>1.5084077999999863</v>
      </c>
      <c r="J43" s="42">
        <f t="shared" si="30"/>
        <v>307.72380929999997</v>
      </c>
      <c r="K43" s="42">
        <f t="shared" si="30"/>
        <v>-59.934266089999937</v>
      </c>
      <c r="L43" s="42">
        <f t="shared" si="30"/>
        <v>-146.45872549000001</v>
      </c>
      <c r="M43" s="42">
        <f t="shared" ref="M43:AK43" si="31">M41+M42</f>
        <v>-150</v>
      </c>
      <c r="N43" s="42">
        <f t="shared" si="31"/>
        <v>-88</v>
      </c>
      <c r="O43" s="42">
        <f t="shared" si="31"/>
        <v>98</v>
      </c>
      <c r="P43" s="42">
        <f t="shared" si="31"/>
        <v>213</v>
      </c>
      <c r="Q43" s="42">
        <f t="shared" si="31"/>
        <v>647</v>
      </c>
      <c r="R43" s="42">
        <f t="shared" si="31"/>
        <v>-554</v>
      </c>
      <c r="S43" s="42">
        <f t="shared" si="31"/>
        <v>86</v>
      </c>
      <c r="T43" s="42">
        <f t="shared" si="31"/>
        <v>132</v>
      </c>
      <c r="U43" s="42">
        <f t="shared" si="31"/>
        <v>646</v>
      </c>
      <c r="V43" s="42">
        <f t="shared" si="31"/>
        <v>149</v>
      </c>
      <c r="W43" s="42">
        <f t="shared" si="31"/>
        <v>267</v>
      </c>
      <c r="X43" s="42">
        <f t="shared" si="31"/>
        <v>194</v>
      </c>
      <c r="Y43" s="42">
        <f t="shared" si="31"/>
        <v>148.4</v>
      </c>
      <c r="Z43" s="42">
        <f t="shared" si="31"/>
        <v>854.8</v>
      </c>
      <c r="AA43" s="42">
        <f t="shared" si="31"/>
        <v>647.20000000000005</v>
      </c>
      <c r="AB43" s="42">
        <f>AB41+AB42</f>
        <v>523.29046773000005</v>
      </c>
      <c r="AC43" s="42">
        <f t="shared" si="31"/>
        <v>1108.4219620399999</v>
      </c>
      <c r="AD43" s="42">
        <f t="shared" si="31"/>
        <v>655</v>
      </c>
      <c r="AE43" s="42">
        <f t="shared" si="31"/>
        <v>523.39606387999993</v>
      </c>
      <c r="AF43" s="42">
        <f t="shared" si="31"/>
        <v>660.21855426000002</v>
      </c>
      <c r="AG43" s="42">
        <f t="shared" si="31"/>
        <v>703.81248159999996</v>
      </c>
      <c r="AH43" s="42">
        <f t="shared" si="31"/>
        <v>587.50841717000003</v>
      </c>
      <c r="AI43" s="42">
        <f t="shared" si="31"/>
        <v>575.23917160999997</v>
      </c>
      <c r="AJ43" s="42">
        <f t="shared" si="31"/>
        <v>542.59928104999995</v>
      </c>
      <c r="AK43" s="43">
        <f t="shared" si="31"/>
        <v>424.70109131000004</v>
      </c>
      <c r="AL43" s="43">
        <f>AL41+AL42</f>
        <v>407</v>
      </c>
      <c r="AM43" s="43">
        <f>AM41+AM42</f>
        <v>254</v>
      </c>
      <c r="AN43" s="42">
        <f>AN41+AN42</f>
        <v>1196</v>
      </c>
      <c r="AO43" s="42">
        <v>1031</v>
      </c>
      <c r="AP43" s="42">
        <v>275</v>
      </c>
      <c r="AQ43" s="42">
        <v>-85</v>
      </c>
      <c r="AR43" s="42">
        <v>-385</v>
      </c>
      <c r="AS43" s="42">
        <v>-519</v>
      </c>
      <c r="AT43" s="42">
        <v>-264</v>
      </c>
      <c r="AU43" s="42">
        <v>-178</v>
      </c>
      <c r="AV43" s="42">
        <v>-682</v>
      </c>
      <c r="AW43" s="43">
        <v>-652</v>
      </c>
      <c r="AX43" s="43">
        <f t="shared" ref="AX43:BC43" si="32">+AX41+AX42</f>
        <v>-623</v>
      </c>
      <c r="AY43" s="43">
        <f t="shared" si="32"/>
        <v>-423</v>
      </c>
      <c r="AZ43" s="43">
        <f t="shared" si="32"/>
        <v>-423</v>
      </c>
      <c r="BA43" s="43">
        <f t="shared" si="32"/>
        <v>347</v>
      </c>
      <c r="BB43" s="43">
        <f t="shared" si="32"/>
        <v>-71</v>
      </c>
      <c r="BC43" s="43">
        <f t="shared" si="32"/>
        <v>-327</v>
      </c>
      <c r="BD43" s="43">
        <v>-452</v>
      </c>
    </row>
    <row r="44" spans="1:56" s="6" customFormat="1" ht="13.7" customHeight="1" x14ac:dyDescent="0.25">
      <c r="A44" s="41"/>
      <c r="B44" s="41"/>
      <c r="C44" s="41" t="s">
        <v>39</v>
      </c>
      <c r="D44" s="44">
        <f t="shared" ref="D44:AK44" si="33">D27</f>
        <v>-120.63415124759362</v>
      </c>
      <c r="E44" s="44">
        <f t="shared" si="33"/>
        <v>19.659790036870149</v>
      </c>
      <c r="F44" s="44">
        <f t="shared" si="33"/>
        <v>-6.0567123029396441</v>
      </c>
      <c r="G44" s="44">
        <f t="shared" si="33"/>
        <v>-98</v>
      </c>
      <c r="H44" s="44">
        <f t="shared" si="33"/>
        <v>-411.36991199802054</v>
      </c>
      <c r="I44" s="44">
        <f t="shared" si="33"/>
        <v>329</v>
      </c>
      <c r="J44" s="44">
        <f t="shared" si="33"/>
        <v>-1090.4756050300107</v>
      </c>
      <c r="K44" s="44">
        <f t="shared" si="33"/>
        <v>-13.331942715541793</v>
      </c>
      <c r="L44" s="44">
        <f t="shared" si="33"/>
        <v>-28.033544895980516</v>
      </c>
      <c r="M44" s="44">
        <f t="shared" si="33"/>
        <v>-37</v>
      </c>
      <c r="N44" s="44">
        <f t="shared" si="33"/>
        <v>1</v>
      </c>
      <c r="O44" s="44">
        <f t="shared" si="33"/>
        <v>-36</v>
      </c>
      <c r="P44" s="44">
        <f t="shared" si="33"/>
        <v>-42</v>
      </c>
      <c r="Q44" s="44">
        <f t="shared" si="33"/>
        <v>-21</v>
      </c>
      <c r="R44" s="44">
        <f t="shared" si="33"/>
        <v>-23</v>
      </c>
      <c r="S44" s="44">
        <f t="shared" si="33"/>
        <v>2476</v>
      </c>
      <c r="T44" s="44">
        <f t="shared" si="33"/>
        <v>78</v>
      </c>
      <c r="U44" s="44">
        <f t="shared" si="33"/>
        <v>-12</v>
      </c>
      <c r="V44" s="44">
        <f t="shared" si="33"/>
        <v>-123</v>
      </c>
      <c r="W44" s="44">
        <f t="shared" si="33"/>
        <v>-155</v>
      </c>
      <c r="X44" s="44">
        <f t="shared" si="33"/>
        <v>-41</v>
      </c>
      <c r="Y44" s="44">
        <f t="shared" si="33"/>
        <v>-53</v>
      </c>
      <c r="Z44" s="44">
        <f t="shared" si="33"/>
        <v>59</v>
      </c>
      <c r="AA44" s="44">
        <f t="shared" si="33"/>
        <v>-81</v>
      </c>
      <c r="AB44" s="44">
        <f>AB27</f>
        <v>-62.350732398617765</v>
      </c>
      <c r="AC44" s="44">
        <f t="shared" si="33"/>
        <v>-204.20471068197151</v>
      </c>
      <c r="AD44" s="44">
        <f t="shared" si="33"/>
        <v>-54</v>
      </c>
      <c r="AE44" s="44">
        <f t="shared" si="33"/>
        <v>6.5841187599998534</v>
      </c>
      <c r="AF44" s="44">
        <f t="shared" si="33"/>
        <v>619.78880854999966</v>
      </c>
      <c r="AG44" s="44">
        <f t="shared" si="33"/>
        <v>-9.5146323099997403</v>
      </c>
      <c r="AH44" s="44">
        <f t="shared" si="33"/>
        <v>-39.005835469999965</v>
      </c>
      <c r="AI44" s="44">
        <f t="shared" si="33"/>
        <v>-56.718049400000041</v>
      </c>
      <c r="AJ44" s="44">
        <f t="shared" si="33"/>
        <v>68.011368067260037</v>
      </c>
      <c r="AK44" s="44">
        <f t="shared" si="33"/>
        <v>-352.61705014625215</v>
      </c>
      <c r="AL44" s="44">
        <f t="shared" ref="AL44:AR44" si="34">AL27</f>
        <v>-190</v>
      </c>
      <c r="AM44" s="44">
        <f t="shared" si="34"/>
        <v>-33</v>
      </c>
      <c r="AN44" s="44">
        <f t="shared" si="34"/>
        <v>-76</v>
      </c>
      <c r="AO44" s="44">
        <f t="shared" si="34"/>
        <v>-20</v>
      </c>
      <c r="AP44" s="44">
        <f t="shared" si="34"/>
        <v>-331</v>
      </c>
      <c r="AQ44" s="44">
        <f t="shared" si="34"/>
        <v>-11</v>
      </c>
      <c r="AR44" s="44">
        <f t="shared" si="34"/>
        <v>54</v>
      </c>
      <c r="AS44" s="44">
        <v>-176</v>
      </c>
      <c r="AT44" s="44">
        <v>-48</v>
      </c>
      <c r="AU44" s="44">
        <v>-54</v>
      </c>
      <c r="AV44" s="44">
        <v>-36</v>
      </c>
      <c r="AW44" s="44">
        <v>-47</v>
      </c>
      <c r="AX44" s="44">
        <v>-58</v>
      </c>
      <c r="AY44" s="44">
        <f t="shared" ref="AY44:AZ44" si="35">AY27</f>
        <v>-30</v>
      </c>
      <c r="AZ44" s="44">
        <f t="shared" si="35"/>
        <v>-10</v>
      </c>
      <c r="BA44" s="44">
        <f t="shared" ref="BA44:BB44" si="36">BA27</f>
        <v>86</v>
      </c>
      <c r="BB44" s="44">
        <f t="shared" si="36"/>
        <v>22</v>
      </c>
      <c r="BC44" s="44">
        <f>+BC27</f>
        <v>-157</v>
      </c>
      <c r="BD44" s="44">
        <v>-14</v>
      </c>
    </row>
    <row r="45" spans="1:56" s="6" customFormat="1" ht="13.7" customHeight="1" x14ac:dyDescent="0.25">
      <c r="A45" s="41"/>
      <c r="B45" s="41"/>
      <c r="C45" s="41" t="s">
        <v>50</v>
      </c>
      <c r="D45" s="42">
        <f t="shared" ref="D45:L45" si="37">D43+D44</f>
        <v>-192.80689525759382</v>
      </c>
      <c r="E45" s="42">
        <f t="shared" si="37"/>
        <v>348.65979003687016</v>
      </c>
      <c r="F45" s="42">
        <f t="shared" si="37"/>
        <v>-3.1597972629396907</v>
      </c>
      <c r="G45" s="42">
        <f t="shared" si="37"/>
        <v>-377.79726817999995</v>
      </c>
      <c r="H45" s="42">
        <f t="shared" si="37"/>
        <v>-497.10964765802061</v>
      </c>
      <c r="I45" s="42">
        <f t="shared" si="37"/>
        <v>330.50840779999999</v>
      </c>
      <c r="J45" s="42">
        <f t="shared" si="37"/>
        <v>-782.75179573001071</v>
      </c>
      <c r="K45" s="42">
        <f t="shared" si="37"/>
        <v>-73.266208805541737</v>
      </c>
      <c r="L45" s="42">
        <f t="shared" si="37"/>
        <v>-174.49227038598053</v>
      </c>
      <c r="M45" s="42">
        <f t="shared" ref="M45:AY45" si="38">M43+M44</f>
        <v>-187</v>
      </c>
      <c r="N45" s="42">
        <f t="shared" si="38"/>
        <v>-87</v>
      </c>
      <c r="O45" s="42">
        <f t="shared" si="38"/>
        <v>62</v>
      </c>
      <c r="P45" s="42">
        <f t="shared" si="38"/>
        <v>171</v>
      </c>
      <c r="Q45" s="42">
        <f t="shared" si="38"/>
        <v>626</v>
      </c>
      <c r="R45" s="42">
        <f t="shared" si="38"/>
        <v>-577</v>
      </c>
      <c r="S45" s="42">
        <f t="shared" si="38"/>
        <v>2562</v>
      </c>
      <c r="T45" s="42">
        <f t="shared" si="38"/>
        <v>210</v>
      </c>
      <c r="U45" s="42">
        <f t="shared" si="38"/>
        <v>634</v>
      </c>
      <c r="V45" s="42">
        <f t="shared" si="38"/>
        <v>26</v>
      </c>
      <c r="W45" s="42">
        <f t="shared" si="38"/>
        <v>112</v>
      </c>
      <c r="X45" s="42">
        <f t="shared" si="38"/>
        <v>153</v>
      </c>
      <c r="Y45" s="42">
        <f t="shared" si="38"/>
        <v>95.4</v>
      </c>
      <c r="Z45" s="42">
        <f t="shared" si="38"/>
        <v>913.8</v>
      </c>
      <c r="AA45" s="42">
        <f t="shared" si="38"/>
        <v>566.20000000000005</v>
      </c>
      <c r="AB45" s="42">
        <f t="shared" si="38"/>
        <v>460.93973533138228</v>
      </c>
      <c r="AC45" s="42">
        <f t="shared" si="38"/>
        <v>904.21725135802842</v>
      </c>
      <c r="AD45" s="42">
        <f t="shared" si="38"/>
        <v>601</v>
      </c>
      <c r="AE45" s="42">
        <f t="shared" si="38"/>
        <v>529.98018263999984</v>
      </c>
      <c r="AF45" s="42">
        <f t="shared" si="38"/>
        <v>1280.0073628099997</v>
      </c>
      <c r="AG45" s="42">
        <f t="shared" si="38"/>
        <v>694.29784929000016</v>
      </c>
      <c r="AH45" s="42">
        <f t="shared" si="38"/>
        <v>548.50258170000006</v>
      </c>
      <c r="AI45" s="42">
        <f t="shared" si="38"/>
        <v>518.52112220999993</v>
      </c>
      <c r="AJ45" s="42">
        <f t="shared" si="38"/>
        <v>610.61064911725998</v>
      </c>
      <c r="AK45" s="42">
        <f t="shared" si="38"/>
        <v>72.084041163747884</v>
      </c>
      <c r="AL45" s="42">
        <f t="shared" si="38"/>
        <v>217</v>
      </c>
      <c r="AM45" s="42">
        <f t="shared" si="38"/>
        <v>221</v>
      </c>
      <c r="AN45" s="42">
        <f t="shared" si="38"/>
        <v>1120</v>
      </c>
      <c r="AO45" s="42">
        <f t="shared" si="38"/>
        <v>1011</v>
      </c>
      <c r="AP45" s="42">
        <f t="shared" si="38"/>
        <v>-56</v>
      </c>
      <c r="AQ45" s="42">
        <f t="shared" si="38"/>
        <v>-96</v>
      </c>
      <c r="AR45" s="42">
        <f t="shared" si="38"/>
        <v>-331</v>
      </c>
      <c r="AS45" s="42">
        <f t="shared" si="38"/>
        <v>-695</v>
      </c>
      <c r="AT45" s="42">
        <f t="shared" si="38"/>
        <v>-312</v>
      </c>
      <c r="AU45" s="42">
        <f t="shared" si="38"/>
        <v>-232</v>
      </c>
      <c r="AV45" s="42">
        <f t="shared" si="38"/>
        <v>-718</v>
      </c>
      <c r="AW45" s="42">
        <f t="shared" si="38"/>
        <v>-699</v>
      </c>
      <c r="AX45" s="42">
        <f t="shared" si="38"/>
        <v>-681</v>
      </c>
      <c r="AY45" s="43">
        <f t="shared" si="38"/>
        <v>-453</v>
      </c>
      <c r="AZ45" s="42">
        <f t="shared" ref="AZ45:BB45" si="39">AZ43+AZ44</f>
        <v>-433</v>
      </c>
      <c r="BA45" s="42">
        <f t="shared" si="39"/>
        <v>433</v>
      </c>
      <c r="BB45" s="42">
        <f t="shared" si="39"/>
        <v>-49</v>
      </c>
      <c r="BC45" s="42">
        <f>+BC43+BC44</f>
        <v>-484</v>
      </c>
      <c r="BD45" s="42">
        <v>-466</v>
      </c>
    </row>
    <row r="46" spans="1:56" s="6" customFormat="1" ht="13.7" customHeight="1" x14ac:dyDescent="0.25">
      <c r="A46" s="41"/>
      <c r="B46" s="41"/>
      <c r="C46" s="41" t="s">
        <v>31</v>
      </c>
      <c r="D46" s="44">
        <f>+D47-D45</f>
        <v>-36.193104742406177</v>
      </c>
      <c r="E46" s="44">
        <f t="shared" ref="E46:AA46" si="40">+E47-E45</f>
        <v>10.340209963129837</v>
      </c>
      <c r="F46" s="44">
        <f t="shared" si="40"/>
        <v>-63.840202737060309</v>
      </c>
      <c r="G46" s="44">
        <f t="shared" si="40"/>
        <v>-108.20273182000005</v>
      </c>
      <c r="H46" s="44">
        <f t="shared" si="40"/>
        <v>12.109647658020606</v>
      </c>
      <c r="I46" s="44">
        <f t="shared" si="40"/>
        <v>38.491592200000014</v>
      </c>
      <c r="J46" s="44">
        <f t="shared" si="40"/>
        <v>91.751795730010713</v>
      </c>
      <c r="K46" s="44">
        <f t="shared" si="40"/>
        <v>-57.733791194458263</v>
      </c>
      <c r="L46" s="44">
        <f t="shared" si="40"/>
        <v>-119.50772961401947</v>
      </c>
      <c r="M46" s="44">
        <f t="shared" si="40"/>
        <v>-27</v>
      </c>
      <c r="N46" s="44">
        <f t="shared" si="40"/>
        <v>96</v>
      </c>
      <c r="O46" s="44">
        <f t="shared" si="40"/>
        <v>140</v>
      </c>
      <c r="P46" s="44">
        <f t="shared" si="40"/>
        <v>55</v>
      </c>
      <c r="Q46" s="44">
        <f t="shared" si="40"/>
        <v>166</v>
      </c>
      <c r="R46" s="44">
        <f t="shared" si="40"/>
        <v>380</v>
      </c>
      <c r="S46" s="44">
        <f t="shared" si="40"/>
        <v>188</v>
      </c>
      <c r="T46" s="44">
        <f t="shared" si="40"/>
        <v>28</v>
      </c>
      <c r="U46" s="44">
        <f t="shared" si="40"/>
        <v>27</v>
      </c>
      <c r="V46" s="44">
        <f t="shared" si="40"/>
        <v>-43</v>
      </c>
      <c r="W46" s="44">
        <f t="shared" si="40"/>
        <v>21</v>
      </c>
      <c r="X46" s="44">
        <f t="shared" si="40"/>
        <v>139</v>
      </c>
      <c r="Y46" s="44">
        <f t="shared" si="40"/>
        <v>163.1</v>
      </c>
      <c r="Z46" s="44">
        <f t="shared" si="40"/>
        <v>240.29999999999995</v>
      </c>
      <c r="AA46" s="44">
        <f t="shared" si="40"/>
        <v>243.29999999999995</v>
      </c>
      <c r="AB46" s="44">
        <f t="shared" ref="AB46:AK46" si="41">AB47-AB45</f>
        <v>-96.000000000000057</v>
      </c>
      <c r="AC46" s="44">
        <f t="shared" si="41"/>
        <v>281.00000000000011</v>
      </c>
      <c r="AD46" s="44">
        <f t="shared" si="41"/>
        <v>150</v>
      </c>
      <c r="AE46" s="44">
        <f t="shared" si="41"/>
        <v>157</v>
      </c>
      <c r="AF46" s="44">
        <f t="shared" si="41"/>
        <v>196</v>
      </c>
      <c r="AG46" s="44">
        <f t="shared" si="41"/>
        <v>59</v>
      </c>
      <c r="AH46" s="44">
        <f t="shared" si="41"/>
        <v>167</v>
      </c>
      <c r="AI46" s="44">
        <f t="shared" si="41"/>
        <v>265</v>
      </c>
      <c r="AJ46" s="44">
        <f t="shared" si="41"/>
        <v>138</v>
      </c>
      <c r="AK46" s="44">
        <f t="shared" si="41"/>
        <v>141</v>
      </c>
      <c r="AL46" s="44">
        <f>AL47-AL45</f>
        <v>330</v>
      </c>
      <c r="AM46" s="44">
        <f>AM47-AM45</f>
        <v>252</v>
      </c>
      <c r="AN46" s="44">
        <f>AN47-AN45</f>
        <v>-51</v>
      </c>
      <c r="AO46" s="44">
        <f>AO47-AO45</f>
        <v>255</v>
      </c>
      <c r="AP46" s="44">
        <f t="shared" ref="AP46:AS46" si="42">AP47-AP45</f>
        <v>187</v>
      </c>
      <c r="AQ46" s="44">
        <f t="shared" si="42"/>
        <v>-15</v>
      </c>
      <c r="AR46" s="44">
        <f t="shared" si="42"/>
        <v>306</v>
      </c>
      <c r="AS46" s="44">
        <f t="shared" si="42"/>
        <v>306</v>
      </c>
      <c r="AT46" s="44">
        <v>385</v>
      </c>
      <c r="AU46" s="44">
        <v>259</v>
      </c>
      <c r="AV46" s="44">
        <v>277</v>
      </c>
      <c r="AW46" s="44">
        <v>576</v>
      </c>
      <c r="AX46" s="44">
        <v>387</v>
      </c>
      <c r="AY46" s="44">
        <f t="shared" ref="AY46:BB46" si="43">+AY47-AY45</f>
        <v>429</v>
      </c>
      <c r="AZ46" s="44">
        <f t="shared" si="43"/>
        <v>258</v>
      </c>
      <c r="BA46" s="44">
        <f t="shared" si="43"/>
        <v>500</v>
      </c>
      <c r="BB46" s="44">
        <f t="shared" si="43"/>
        <v>281</v>
      </c>
      <c r="BC46" s="44">
        <f>+BC47-BC45</f>
        <v>7</v>
      </c>
      <c r="BD46" s="44">
        <v>3</v>
      </c>
    </row>
    <row r="47" spans="1:56" s="6" customFormat="1" ht="13.7" customHeight="1" x14ac:dyDescent="0.25">
      <c r="A47" s="41"/>
      <c r="B47" s="41"/>
      <c r="C47" s="41" t="s">
        <v>51</v>
      </c>
      <c r="D47" s="42">
        <v>-229</v>
      </c>
      <c r="E47" s="42">
        <v>359</v>
      </c>
      <c r="F47" s="42">
        <v>-67</v>
      </c>
      <c r="G47" s="42">
        <v>-486</v>
      </c>
      <c r="H47" s="42">
        <v>-485</v>
      </c>
      <c r="I47" s="42">
        <v>369</v>
      </c>
      <c r="J47" s="42">
        <v>-691</v>
      </c>
      <c r="K47" s="42">
        <v>-131</v>
      </c>
      <c r="L47" s="42">
        <v>-294</v>
      </c>
      <c r="M47" s="42">
        <v>-214</v>
      </c>
      <c r="N47" s="42">
        <v>9</v>
      </c>
      <c r="O47" s="42">
        <v>202</v>
      </c>
      <c r="P47" s="42">
        <f t="shared" ref="P47:AM47" si="44">+P14+P21+P28-P38</f>
        <v>226</v>
      </c>
      <c r="Q47" s="42">
        <f t="shared" si="44"/>
        <v>792</v>
      </c>
      <c r="R47" s="42">
        <f t="shared" si="44"/>
        <v>-197</v>
      </c>
      <c r="S47" s="42">
        <f t="shared" si="44"/>
        <v>2750</v>
      </c>
      <c r="T47" s="42">
        <f t="shared" si="44"/>
        <v>238</v>
      </c>
      <c r="U47" s="42">
        <f t="shared" si="44"/>
        <v>661</v>
      </c>
      <c r="V47" s="42">
        <f t="shared" si="44"/>
        <v>-17</v>
      </c>
      <c r="W47" s="42">
        <f t="shared" si="44"/>
        <v>133</v>
      </c>
      <c r="X47" s="42">
        <f t="shared" si="44"/>
        <v>292</v>
      </c>
      <c r="Y47" s="42">
        <f t="shared" si="44"/>
        <v>258.5</v>
      </c>
      <c r="Z47" s="42">
        <f t="shared" si="44"/>
        <v>1154.0999999999999</v>
      </c>
      <c r="AA47" s="42">
        <f t="shared" si="44"/>
        <v>809.5</v>
      </c>
      <c r="AB47" s="42">
        <f t="shared" si="44"/>
        <v>364.93973533138222</v>
      </c>
      <c r="AC47" s="42">
        <f t="shared" si="44"/>
        <v>1185.2172513580285</v>
      </c>
      <c r="AD47" s="42">
        <f t="shared" si="44"/>
        <v>751</v>
      </c>
      <c r="AE47" s="42">
        <f t="shared" si="44"/>
        <v>686.98018263999984</v>
      </c>
      <c r="AF47" s="42">
        <f t="shared" si="44"/>
        <v>1476.0073628099997</v>
      </c>
      <c r="AG47" s="42">
        <f t="shared" si="44"/>
        <v>753.29784929000016</v>
      </c>
      <c r="AH47" s="42">
        <f t="shared" si="44"/>
        <v>715.50258170000006</v>
      </c>
      <c r="AI47" s="42">
        <f t="shared" si="44"/>
        <v>783.52112220999993</v>
      </c>
      <c r="AJ47" s="42">
        <f t="shared" si="44"/>
        <v>748.61064911725998</v>
      </c>
      <c r="AK47" s="43">
        <f t="shared" si="44"/>
        <v>213.08404116374788</v>
      </c>
      <c r="AL47" s="43">
        <f t="shared" si="44"/>
        <v>547</v>
      </c>
      <c r="AM47" s="43">
        <f t="shared" si="44"/>
        <v>473</v>
      </c>
      <c r="AN47" s="42">
        <v>1069</v>
      </c>
      <c r="AO47" s="42">
        <f>+AO14+AO21+AO28-AO38</f>
        <v>1266</v>
      </c>
      <c r="AP47" s="42">
        <f>+AP14+AP21+AP28-AP38</f>
        <v>131</v>
      </c>
      <c r="AQ47" s="42">
        <f>+AQ14+AQ21+AQ28-AQ38</f>
        <v>-111</v>
      </c>
      <c r="AR47" s="42">
        <f>+AR14+AR21+AR28-AR38</f>
        <v>-25</v>
      </c>
      <c r="AS47" s="42">
        <v>-389</v>
      </c>
      <c r="AT47" s="42">
        <v>73</v>
      </c>
      <c r="AU47" s="42">
        <v>27</v>
      </c>
      <c r="AV47" s="42">
        <v>-441</v>
      </c>
      <c r="AW47" s="43">
        <f>+AW14+AW21+AW28-AW38</f>
        <v>-123</v>
      </c>
      <c r="AX47" s="43">
        <f>+AX45+AX46</f>
        <v>-294</v>
      </c>
      <c r="AY47" s="43">
        <v>-24</v>
      </c>
      <c r="AZ47" s="43">
        <v>-175</v>
      </c>
      <c r="BA47" s="43">
        <v>933</v>
      </c>
      <c r="BB47" s="43">
        <v>232</v>
      </c>
      <c r="BC47" s="43">
        <v>-477</v>
      </c>
      <c r="BD47" s="43">
        <f>+BD45+BD46</f>
        <v>-463</v>
      </c>
    </row>
    <row r="48" spans="1:56" s="6" customFormat="1" ht="13.7" customHeight="1" x14ac:dyDescent="0.25">
      <c r="A48" s="41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3"/>
      <c r="AL48" s="43"/>
      <c r="AM48" s="43"/>
      <c r="AN48" s="42"/>
      <c r="AO48" s="42"/>
      <c r="AP48" s="42"/>
      <c r="AQ48" s="42"/>
      <c r="AR48" s="42"/>
      <c r="AS48" s="42"/>
      <c r="AT48" s="42"/>
      <c r="AU48" s="42"/>
      <c r="AV48" s="42"/>
      <c r="AW48" s="43"/>
      <c r="AX48" s="43"/>
      <c r="AY48" s="43"/>
      <c r="AZ48" s="43"/>
      <c r="BA48" s="43"/>
      <c r="BB48" s="43"/>
      <c r="BC48" s="43"/>
      <c r="BD48" s="43"/>
    </row>
    <row r="49" spans="1:56" s="6" customFormat="1" ht="31.5" x14ac:dyDescent="0.25">
      <c r="A49" s="41"/>
      <c r="B49" s="41"/>
      <c r="C49" s="52" t="s">
        <v>40</v>
      </c>
      <c r="D49" s="42">
        <f t="shared" ref="D49:AD49" si="45">D43-D56-D58</f>
        <v>-81.172744010000201</v>
      </c>
      <c r="E49" s="42">
        <f t="shared" si="45"/>
        <v>329</v>
      </c>
      <c r="F49" s="42">
        <f t="shared" si="45"/>
        <v>30.596915039999953</v>
      </c>
      <c r="G49" s="42">
        <f t="shared" si="45"/>
        <v>-279.79726817999995</v>
      </c>
      <c r="H49" s="42">
        <f t="shared" si="45"/>
        <v>-85.739735660000065</v>
      </c>
      <c r="I49" s="42">
        <f t="shared" si="45"/>
        <v>1.5084077999999863</v>
      </c>
      <c r="J49" s="42">
        <f t="shared" si="45"/>
        <v>307.72380929999997</v>
      </c>
      <c r="K49" s="42">
        <f t="shared" si="45"/>
        <v>-59.934266089999937</v>
      </c>
      <c r="L49" s="42">
        <f t="shared" si="45"/>
        <v>-146.45872549000001</v>
      </c>
      <c r="M49" s="42">
        <f t="shared" si="45"/>
        <v>-145</v>
      </c>
      <c r="N49" s="42">
        <f t="shared" si="45"/>
        <v>-8</v>
      </c>
      <c r="O49" s="42">
        <f t="shared" si="45"/>
        <v>70</v>
      </c>
      <c r="P49" s="42">
        <f t="shared" si="45"/>
        <v>11.599999999999994</v>
      </c>
      <c r="Q49" s="42">
        <f t="shared" si="45"/>
        <v>647</v>
      </c>
      <c r="R49" s="42">
        <f t="shared" si="45"/>
        <v>-533</v>
      </c>
      <c r="S49" s="42">
        <f t="shared" si="45"/>
        <v>-22.700000000000003</v>
      </c>
      <c r="T49" s="42">
        <f t="shared" si="45"/>
        <v>132</v>
      </c>
      <c r="U49" s="42">
        <f t="shared" si="45"/>
        <v>276</v>
      </c>
      <c r="V49" s="42">
        <f t="shared" si="45"/>
        <v>149</v>
      </c>
      <c r="W49" s="42">
        <f>W43-W56-W58</f>
        <v>267</v>
      </c>
      <c r="X49" s="42">
        <f t="shared" si="45"/>
        <v>229</v>
      </c>
      <c r="Y49" s="42">
        <f t="shared" si="45"/>
        <v>321.39999999999998</v>
      </c>
      <c r="Z49" s="42">
        <f t="shared" si="45"/>
        <v>649.79999999999995</v>
      </c>
      <c r="AA49" s="42">
        <f t="shared" si="45"/>
        <v>647.20000000000005</v>
      </c>
      <c r="AB49" s="42">
        <f t="shared" si="45"/>
        <v>758.29046773000005</v>
      </c>
      <c r="AC49" s="42">
        <f t="shared" si="45"/>
        <v>1234.4219620399999</v>
      </c>
      <c r="AD49" s="42">
        <f t="shared" si="45"/>
        <v>655</v>
      </c>
      <c r="AE49" s="42">
        <f t="shared" ref="AE49:AJ49" si="46">AE43-AE56-AE58</f>
        <v>523.39606387999993</v>
      </c>
      <c r="AF49" s="42">
        <f t="shared" si="46"/>
        <v>660.21855426000002</v>
      </c>
      <c r="AG49" s="42">
        <f t="shared" si="46"/>
        <v>703.81248159999996</v>
      </c>
      <c r="AH49" s="42">
        <f t="shared" si="46"/>
        <v>587.50841717000003</v>
      </c>
      <c r="AI49" s="42">
        <f t="shared" si="46"/>
        <v>575.23917160999997</v>
      </c>
      <c r="AJ49" s="42">
        <f t="shared" si="46"/>
        <v>542.59928104999995</v>
      </c>
      <c r="AK49" s="43">
        <f t="shared" ref="AK49:AL49" si="47">AK43-AK56-AK58</f>
        <v>424.70109131000004</v>
      </c>
      <c r="AL49" s="43">
        <f t="shared" si="47"/>
        <v>407</v>
      </c>
      <c r="AM49" s="43">
        <f t="shared" ref="AM49:AR49" si="48">AM43-AM56-AM58</f>
        <v>254</v>
      </c>
      <c r="AN49" s="42">
        <f t="shared" si="48"/>
        <v>521</v>
      </c>
      <c r="AO49" s="42">
        <f t="shared" si="48"/>
        <v>1031</v>
      </c>
      <c r="AP49" s="42">
        <f t="shared" si="48"/>
        <v>275</v>
      </c>
      <c r="AQ49" s="42">
        <f t="shared" si="48"/>
        <v>-85</v>
      </c>
      <c r="AR49" s="42">
        <f t="shared" si="48"/>
        <v>-385</v>
      </c>
      <c r="AS49" s="42">
        <f t="shared" ref="AS49:AT49" si="49">AS43-AS56-AS58</f>
        <v>-519</v>
      </c>
      <c r="AT49" s="42">
        <f t="shared" si="49"/>
        <v>-264</v>
      </c>
      <c r="AU49" s="42">
        <f t="shared" ref="AU49:AV49" si="50">AU43-AU56-AU58</f>
        <v>-178</v>
      </c>
      <c r="AV49" s="42">
        <f t="shared" si="50"/>
        <v>-682</v>
      </c>
      <c r="AW49" s="43">
        <f t="shared" ref="AW49" si="51">AW43-AW56-AW58</f>
        <v>-652</v>
      </c>
      <c r="AX49" s="43">
        <f t="shared" ref="AX49" si="52">AX43-AX56-AX58</f>
        <v>-623</v>
      </c>
      <c r="AY49" s="43">
        <f t="shared" ref="AY49:BD49" si="53">AY43-AY56-AY58</f>
        <v>-423</v>
      </c>
      <c r="AZ49" s="43">
        <f t="shared" si="53"/>
        <v>-423</v>
      </c>
      <c r="BA49" s="43">
        <f t="shared" si="53"/>
        <v>347</v>
      </c>
      <c r="BB49" s="43">
        <f t="shared" si="53"/>
        <v>-71</v>
      </c>
      <c r="BC49" s="43">
        <f t="shared" si="53"/>
        <v>-327</v>
      </c>
      <c r="BD49" s="43">
        <f t="shared" si="53"/>
        <v>-452</v>
      </c>
    </row>
    <row r="50" spans="1:56" s="6" customFormat="1" ht="13.7" customHeight="1" x14ac:dyDescent="0.25">
      <c r="A50" s="41"/>
      <c r="B50" s="41"/>
      <c r="C50" s="52" t="s">
        <v>41</v>
      </c>
      <c r="D50" s="42">
        <f t="shared" ref="D50:R50" si="54">D47-D56-D58</f>
        <v>-238</v>
      </c>
      <c r="E50" s="42">
        <f t="shared" si="54"/>
        <v>359</v>
      </c>
      <c r="F50" s="42">
        <f t="shared" si="54"/>
        <v>-39.299999999999997</v>
      </c>
      <c r="G50" s="42">
        <f t="shared" si="54"/>
        <v>-486</v>
      </c>
      <c r="H50" s="42">
        <f t="shared" si="54"/>
        <v>-485</v>
      </c>
      <c r="I50" s="42">
        <f t="shared" si="54"/>
        <v>369</v>
      </c>
      <c r="J50" s="42">
        <f t="shared" si="54"/>
        <v>-691</v>
      </c>
      <c r="K50" s="42">
        <f t="shared" si="54"/>
        <v>-131</v>
      </c>
      <c r="L50" s="42">
        <f t="shared" si="54"/>
        <v>-294</v>
      </c>
      <c r="M50" s="42">
        <f t="shared" si="54"/>
        <v>-209</v>
      </c>
      <c r="N50" s="42">
        <f t="shared" si="54"/>
        <v>89</v>
      </c>
      <c r="O50" s="42">
        <f t="shared" si="54"/>
        <v>174</v>
      </c>
      <c r="P50" s="42">
        <f>P47-P58</f>
        <v>226</v>
      </c>
      <c r="Q50" s="42">
        <f t="shared" si="54"/>
        <v>792</v>
      </c>
      <c r="R50" s="42">
        <f t="shared" si="54"/>
        <v>-176</v>
      </c>
      <c r="S50" s="42">
        <f>S47-S56-S58-S27</f>
        <v>165.30000000000018</v>
      </c>
      <c r="T50" s="42">
        <f t="shared" ref="T50:AE50" si="55">T47-T56-T58</f>
        <v>238</v>
      </c>
      <c r="U50" s="42">
        <f t="shared" si="55"/>
        <v>291</v>
      </c>
      <c r="V50" s="42">
        <f t="shared" si="55"/>
        <v>-17</v>
      </c>
      <c r="W50" s="42">
        <f t="shared" si="55"/>
        <v>133</v>
      </c>
      <c r="X50" s="42">
        <f>X47-X56-X58</f>
        <v>327</v>
      </c>
      <c r="Y50" s="42">
        <f t="shared" si="55"/>
        <v>431.5</v>
      </c>
      <c r="Z50" s="42">
        <f t="shared" si="55"/>
        <v>949.09999999999991</v>
      </c>
      <c r="AA50" s="42">
        <f t="shared" si="55"/>
        <v>809.5</v>
      </c>
      <c r="AB50" s="42">
        <f t="shared" si="55"/>
        <v>599.93973533138228</v>
      </c>
      <c r="AC50" s="42">
        <f t="shared" si="55"/>
        <v>1311.2172513580285</v>
      </c>
      <c r="AD50" s="42">
        <f t="shared" si="55"/>
        <v>751</v>
      </c>
      <c r="AE50" s="42">
        <f t="shared" si="55"/>
        <v>686.98018263999984</v>
      </c>
      <c r="AF50" s="42">
        <f t="shared" ref="AF50:AJ50" si="56">AF47-AF56-AF58</f>
        <v>1476.0073628099997</v>
      </c>
      <c r="AG50" s="42">
        <f t="shared" si="56"/>
        <v>753.29784929000016</v>
      </c>
      <c r="AH50" s="42">
        <f t="shared" si="56"/>
        <v>715.50258170000006</v>
      </c>
      <c r="AI50" s="42">
        <f t="shared" si="56"/>
        <v>783.52112220999993</v>
      </c>
      <c r="AJ50" s="42">
        <f t="shared" si="56"/>
        <v>748.61064911725998</v>
      </c>
      <c r="AK50" s="43">
        <f t="shared" ref="AK50:AR50" si="57">AK47-AK56-AK58</f>
        <v>213.08404116374788</v>
      </c>
      <c r="AL50" s="43">
        <f t="shared" si="57"/>
        <v>547</v>
      </c>
      <c r="AM50" s="43">
        <f t="shared" si="57"/>
        <v>473</v>
      </c>
      <c r="AN50" s="42">
        <f t="shared" si="57"/>
        <v>394</v>
      </c>
      <c r="AO50" s="42">
        <f t="shared" si="57"/>
        <v>1266</v>
      </c>
      <c r="AP50" s="42">
        <f t="shared" si="57"/>
        <v>131</v>
      </c>
      <c r="AQ50" s="42">
        <f t="shared" si="57"/>
        <v>-111</v>
      </c>
      <c r="AR50" s="42">
        <f t="shared" si="57"/>
        <v>-25</v>
      </c>
      <c r="AS50" s="42">
        <f t="shared" ref="AS50:AT50" si="58">AS47-AS56-AS58</f>
        <v>-389</v>
      </c>
      <c r="AT50" s="42">
        <f t="shared" si="58"/>
        <v>73</v>
      </c>
      <c r="AU50" s="42">
        <f t="shared" ref="AU50:AV50" si="59">AU47-AU56-AU58</f>
        <v>27</v>
      </c>
      <c r="AV50" s="42">
        <f t="shared" si="59"/>
        <v>-441</v>
      </c>
      <c r="AW50" s="43">
        <f t="shared" ref="AW50" si="60">AW47-AW56-AW58</f>
        <v>-123</v>
      </c>
      <c r="AX50" s="43">
        <f t="shared" ref="AX50:AY50" si="61">AX47-AX56-AX58</f>
        <v>-294</v>
      </c>
      <c r="AY50" s="43">
        <f t="shared" si="61"/>
        <v>-24</v>
      </c>
      <c r="AZ50" s="43">
        <f t="shared" ref="AZ50" si="62">AZ47-AZ56-AZ58</f>
        <v>-175</v>
      </c>
      <c r="BA50" s="43">
        <f t="shared" ref="BA50:BB50" si="63">BA47-BA56-BA58</f>
        <v>933</v>
      </c>
      <c r="BB50" s="43">
        <f t="shared" si="63"/>
        <v>232</v>
      </c>
      <c r="BC50" s="43">
        <f t="shared" ref="BC50:BD50" si="64">BC47-BC56-BC58</f>
        <v>-477</v>
      </c>
      <c r="BD50" s="43">
        <f t="shared" si="64"/>
        <v>-463</v>
      </c>
    </row>
    <row r="51" spans="1:56" s="6" customFormat="1" ht="13.7" customHeight="1" x14ac:dyDescent="0.25">
      <c r="A51" s="41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3"/>
      <c r="AL51" s="43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</row>
    <row r="52" spans="1:56" s="6" customFormat="1" ht="13.7" customHeight="1" x14ac:dyDescent="0.25">
      <c r="A52" s="41"/>
      <c r="B52" s="50" t="s">
        <v>52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</row>
    <row r="53" spans="1:56" s="6" customFormat="1" ht="13.7" customHeight="1" x14ac:dyDescent="0.25"/>
    <row r="54" spans="1:56" s="6" customFormat="1" ht="40.700000000000003" customHeight="1" x14ac:dyDescent="0.25">
      <c r="C54" s="16" t="s">
        <v>53</v>
      </c>
      <c r="D54" s="1">
        <v>44.660481089999983</v>
      </c>
      <c r="E54" s="1">
        <v>8.1405569500000006</v>
      </c>
      <c r="F54" s="1">
        <v>32.831272470000002</v>
      </c>
      <c r="G54" s="1">
        <v>13.853828230000001</v>
      </c>
      <c r="H54" s="1">
        <v>4.2621499599999995</v>
      </c>
      <c r="I54" s="1">
        <v>11.246291770000001</v>
      </c>
      <c r="J54" s="1">
        <v>37.49300616</v>
      </c>
      <c r="K54" s="1">
        <v>-12.842638169999999</v>
      </c>
      <c r="L54" s="1">
        <v>12.353693980000003</v>
      </c>
      <c r="M54" s="1">
        <v>23.9</v>
      </c>
      <c r="N54" s="1">
        <v>20.3</v>
      </c>
      <c r="O54" s="1">
        <v>-0.5</v>
      </c>
      <c r="P54" s="1">
        <v>13</v>
      </c>
      <c r="Q54" s="1">
        <v>567.9</v>
      </c>
      <c r="R54" s="1">
        <v>-26.1</v>
      </c>
      <c r="S54" s="1">
        <v>11.5</v>
      </c>
      <c r="T54" s="1">
        <v>-43.1</v>
      </c>
      <c r="U54" s="1">
        <v>50</v>
      </c>
      <c r="V54" s="1">
        <v>2</v>
      </c>
      <c r="W54" s="1">
        <v>7.1</v>
      </c>
      <c r="X54" s="1">
        <v>89.8</v>
      </c>
      <c r="Y54" s="1">
        <v>15.7</v>
      </c>
      <c r="Z54" s="1">
        <v>21.4</v>
      </c>
      <c r="AA54" s="1">
        <v>6.9</v>
      </c>
      <c r="AB54" s="1">
        <v>19.2</v>
      </c>
      <c r="AC54" s="1">
        <v>113.9</v>
      </c>
      <c r="AD54" s="1">
        <v>-67</v>
      </c>
      <c r="AE54" s="1">
        <v>23</v>
      </c>
      <c r="AF54" s="1">
        <v>23</v>
      </c>
      <c r="AG54" s="1">
        <v>64</v>
      </c>
      <c r="AH54" s="1">
        <v>131</v>
      </c>
      <c r="AI54" s="1">
        <v>38</v>
      </c>
      <c r="AJ54" s="1">
        <v>290</v>
      </c>
      <c r="AK54" s="13">
        <v>36</v>
      </c>
      <c r="AL54" s="13">
        <v>55</v>
      </c>
      <c r="AM54" s="6">
        <v>47</v>
      </c>
      <c r="AN54" s="6">
        <v>32</v>
      </c>
      <c r="AO54" s="6">
        <v>62</v>
      </c>
      <c r="AP54" s="6">
        <v>105</v>
      </c>
      <c r="AQ54" s="6">
        <v>58</v>
      </c>
      <c r="AR54" s="6">
        <v>6</v>
      </c>
      <c r="AS54" s="6">
        <v>97</v>
      </c>
      <c r="AT54" s="6">
        <v>61</v>
      </c>
      <c r="AU54" s="6">
        <v>-1</v>
      </c>
      <c r="AV54" s="6">
        <v>36</v>
      </c>
      <c r="AW54" s="6">
        <v>24</v>
      </c>
      <c r="AX54" s="6">
        <v>69</v>
      </c>
      <c r="AY54" s="6">
        <v>2</v>
      </c>
      <c r="AZ54" s="6">
        <v>-109</v>
      </c>
      <c r="BA54" s="6">
        <v>46</v>
      </c>
      <c r="BB54" s="6">
        <v>150</v>
      </c>
      <c r="BC54" s="6">
        <v>10</v>
      </c>
      <c r="BD54" s="6">
        <v>31</v>
      </c>
    </row>
    <row r="55" spans="1:56" s="6" customFormat="1" ht="13.7" customHeight="1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3"/>
      <c r="AL55" s="13"/>
    </row>
    <row r="56" spans="1:56" s="6" customFormat="1" ht="40.700000000000003" customHeight="1" x14ac:dyDescent="0.25">
      <c r="C56" s="16" t="s">
        <v>54</v>
      </c>
      <c r="D56" s="1">
        <v>9</v>
      </c>
      <c r="E56" s="6">
        <v>0</v>
      </c>
      <c r="F56" s="1">
        <v>-27.7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-5</v>
      </c>
      <c r="N56" s="6">
        <v>-80</v>
      </c>
      <c r="O56" s="6">
        <v>28</v>
      </c>
      <c r="P56" s="1">
        <v>201.4</v>
      </c>
      <c r="Q56" s="5">
        <v>0</v>
      </c>
      <c r="R56" s="1">
        <v>-21</v>
      </c>
      <c r="S56" s="1">
        <v>108.7</v>
      </c>
      <c r="T56" s="5">
        <v>0</v>
      </c>
      <c r="U56" s="5">
        <v>0</v>
      </c>
      <c r="V56" s="5">
        <v>0</v>
      </c>
      <c r="W56" s="5">
        <v>0</v>
      </c>
      <c r="X56" s="1">
        <v>289.5</v>
      </c>
      <c r="Y56" s="1">
        <v>-173</v>
      </c>
      <c r="Z56" s="1">
        <v>205</v>
      </c>
      <c r="AA56" s="5">
        <v>0</v>
      </c>
      <c r="AB56" s="1">
        <v>-235</v>
      </c>
      <c r="AC56" s="1">
        <v>-126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</row>
    <row r="57" spans="1:56" s="6" customFormat="1" ht="13.7" customHeight="1" x14ac:dyDescent="0.25">
      <c r="C57" s="1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3"/>
      <c r="AL57" s="13"/>
      <c r="AM57" s="13"/>
      <c r="AN57" s="1"/>
      <c r="AO57" s="1"/>
      <c r="AP57" s="1"/>
      <c r="AQ57" s="1"/>
      <c r="AR57" s="1"/>
      <c r="AS57" s="1"/>
      <c r="AT57" s="1"/>
      <c r="AU57" s="1"/>
      <c r="AV57" s="1"/>
      <c r="AW57" s="13"/>
      <c r="AX57" s="13"/>
      <c r="AY57" s="13"/>
      <c r="AZ57" s="13"/>
      <c r="BA57" s="13"/>
      <c r="BB57" s="13"/>
      <c r="BC57" s="13"/>
      <c r="BD57" s="13"/>
    </row>
    <row r="58" spans="1:56" s="6" customFormat="1" ht="30" x14ac:dyDescent="0.25">
      <c r="C58" s="16" t="s">
        <v>55</v>
      </c>
      <c r="D58" s="1">
        <v>0</v>
      </c>
      <c r="E58" s="6">
        <v>0</v>
      </c>
      <c r="F58" s="1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1">
        <v>0</v>
      </c>
      <c r="Q58" s="5">
        <v>0</v>
      </c>
      <c r="R58" s="1">
        <v>0</v>
      </c>
      <c r="S58" s="1">
        <v>0</v>
      </c>
      <c r="T58" s="5">
        <v>0</v>
      </c>
      <c r="U58" s="5">
        <v>370</v>
      </c>
      <c r="V58" s="5">
        <v>0</v>
      </c>
      <c r="W58" s="5">
        <v>0</v>
      </c>
      <c r="X58" s="1">
        <v>-324.5</v>
      </c>
      <c r="Y58" s="1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675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</row>
    <row r="59" spans="1:56" ht="13.7" customHeight="1" x14ac:dyDescent="0.25"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ht="13.7" customHeight="1" x14ac:dyDescent="0.25"/>
    <row r="61" spans="1:56" s="3" customFormat="1" ht="13.7" customHeight="1" x14ac:dyDescent="0.25">
      <c r="B61" s="3" t="s">
        <v>56</v>
      </c>
    </row>
    <row r="62" spans="1:56" ht="13.7" customHeight="1" x14ac:dyDescent="0.25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56" s="4" customFormat="1" ht="13.7" customHeight="1" x14ac:dyDescent="0.25">
      <c r="B63" s="15" t="s">
        <v>25</v>
      </c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1:56" ht="13.7" customHeight="1" x14ac:dyDescent="0.25">
      <c r="C64" t="s">
        <v>57</v>
      </c>
      <c r="D64" s="5">
        <v>743</v>
      </c>
      <c r="E64" s="5">
        <v>876</v>
      </c>
      <c r="F64" s="5">
        <v>731</v>
      </c>
      <c r="G64" s="5">
        <v>652</v>
      </c>
      <c r="H64" s="5">
        <v>741</v>
      </c>
      <c r="I64" s="5">
        <v>652</v>
      </c>
      <c r="J64" s="5">
        <v>771</v>
      </c>
      <c r="K64" s="5">
        <v>656</v>
      </c>
      <c r="L64" s="5">
        <v>650</v>
      </c>
      <c r="M64" s="5">
        <v>729</v>
      </c>
      <c r="N64" s="5">
        <v>727</v>
      </c>
      <c r="O64" s="5">
        <v>795</v>
      </c>
      <c r="P64" s="5">
        <v>801</v>
      </c>
      <c r="Q64" s="5">
        <v>995</v>
      </c>
      <c r="R64" s="5">
        <v>890</v>
      </c>
      <c r="S64" s="5">
        <v>603</v>
      </c>
      <c r="T64" s="5">
        <v>568</v>
      </c>
      <c r="U64" s="5">
        <v>609</v>
      </c>
      <c r="V64" s="5">
        <v>618</v>
      </c>
      <c r="W64" s="5">
        <v>626</v>
      </c>
      <c r="X64" s="5">
        <v>705</v>
      </c>
      <c r="Y64" s="5">
        <v>730</v>
      </c>
      <c r="Z64" s="5">
        <v>894</v>
      </c>
      <c r="AA64" s="5">
        <v>948</v>
      </c>
      <c r="AB64" s="5">
        <v>981</v>
      </c>
      <c r="AC64" s="5">
        <v>1254</v>
      </c>
      <c r="AD64" s="5">
        <v>1116</v>
      </c>
      <c r="AE64" s="5">
        <v>931</v>
      </c>
      <c r="AF64" s="5">
        <v>883</v>
      </c>
      <c r="AG64" s="5">
        <v>980</v>
      </c>
      <c r="AH64" s="5">
        <v>923</v>
      </c>
      <c r="AI64" s="5">
        <v>874</v>
      </c>
      <c r="AJ64" s="5">
        <v>944</v>
      </c>
      <c r="AK64" s="5">
        <v>887</v>
      </c>
      <c r="AL64" s="5">
        <v>1079</v>
      </c>
      <c r="AM64" s="5">
        <v>994</v>
      </c>
      <c r="AN64" s="5">
        <v>1299</v>
      </c>
      <c r="AO64" s="5">
        <v>1450</v>
      </c>
      <c r="AP64" s="5">
        <v>1154</v>
      </c>
      <c r="AQ64" s="5">
        <v>852</v>
      </c>
      <c r="AR64" s="5">
        <v>902</v>
      </c>
      <c r="AS64" s="5">
        <v>836</v>
      </c>
      <c r="AT64" s="5">
        <v>640</v>
      </c>
      <c r="AU64" s="5">
        <v>728</v>
      </c>
      <c r="AV64" s="5">
        <v>602</v>
      </c>
      <c r="AW64" s="5">
        <v>604</v>
      </c>
      <c r="AX64" s="5">
        <v>761</v>
      </c>
      <c r="AY64" s="5">
        <v>761</v>
      </c>
      <c r="AZ64" s="5">
        <v>944</v>
      </c>
      <c r="BA64" s="5">
        <v>1119</v>
      </c>
      <c r="BB64" s="5">
        <v>958</v>
      </c>
      <c r="BC64" s="5">
        <v>718</v>
      </c>
      <c r="BD64" s="5">
        <v>906</v>
      </c>
    </row>
    <row r="65" spans="2:56" ht="13.7" customHeight="1" x14ac:dyDescent="0.25">
      <c r="C65" t="s">
        <v>58</v>
      </c>
      <c r="D65" s="5">
        <v>739.21220623620991</v>
      </c>
      <c r="E65" s="5">
        <v>954.81545962578991</v>
      </c>
      <c r="F65" s="5">
        <v>772.70394808712001</v>
      </c>
      <c r="G65" s="5">
        <v>676.66967164433004</v>
      </c>
      <c r="H65" s="5">
        <v>773.83322940130995</v>
      </c>
      <c r="I65" s="5">
        <v>733.91274246722992</v>
      </c>
      <c r="J65" s="5">
        <v>806.25349709007003</v>
      </c>
      <c r="K65" s="5">
        <v>700.29699821009001</v>
      </c>
      <c r="L65" s="5">
        <v>683.52515468320996</v>
      </c>
      <c r="M65" s="5">
        <v>782.50293265229993</v>
      </c>
      <c r="N65" s="5">
        <v>819</v>
      </c>
      <c r="O65" s="5">
        <v>865.43909628458994</v>
      </c>
      <c r="P65" s="5">
        <v>864</v>
      </c>
      <c r="Q65" s="5">
        <v>1118</v>
      </c>
      <c r="R65" s="5">
        <v>1024</v>
      </c>
      <c r="S65" s="5">
        <v>668</v>
      </c>
      <c r="T65" s="5">
        <v>599</v>
      </c>
      <c r="U65" s="5">
        <v>634</v>
      </c>
      <c r="V65" s="5">
        <v>663</v>
      </c>
      <c r="W65" s="5">
        <v>652</v>
      </c>
      <c r="X65" s="5">
        <v>817</v>
      </c>
      <c r="Y65" s="5">
        <v>875</v>
      </c>
      <c r="Z65" s="5">
        <v>981</v>
      </c>
      <c r="AA65" s="5">
        <v>1082</v>
      </c>
      <c r="AB65" s="5">
        <v>999</v>
      </c>
      <c r="AC65" s="5">
        <v>1426</v>
      </c>
      <c r="AD65" s="5">
        <v>1211</v>
      </c>
      <c r="AE65" s="5">
        <v>1055</v>
      </c>
      <c r="AF65" s="5">
        <v>1016</v>
      </c>
      <c r="AG65" s="5">
        <v>1149</v>
      </c>
      <c r="AH65" s="5">
        <v>1073</v>
      </c>
      <c r="AI65" s="5">
        <v>1035</v>
      </c>
      <c r="AJ65" s="5">
        <v>1033</v>
      </c>
      <c r="AK65" s="5">
        <v>1029</v>
      </c>
      <c r="AL65" s="5">
        <v>1239</v>
      </c>
      <c r="AM65" s="6">
        <v>1170</v>
      </c>
      <c r="AN65" s="5">
        <v>1166</v>
      </c>
      <c r="AO65" s="5">
        <v>1546</v>
      </c>
      <c r="AP65" s="5">
        <v>1288</v>
      </c>
      <c r="AQ65" s="5">
        <v>970</v>
      </c>
      <c r="AR65" s="5">
        <v>1046</v>
      </c>
      <c r="AS65" s="5">
        <v>1052</v>
      </c>
      <c r="AT65" s="5">
        <v>948</v>
      </c>
      <c r="AU65" s="5">
        <v>967</v>
      </c>
      <c r="AV65" s="5">
        <v>858</v>
      </c>
      <c r="AW65" s="5">
        <v>897</v>
      </c>
      <c r="AX65" s="5">
        <v>1028</v>
      </c>
      <c r="AY65" s="5">
        <v>1106</v>
      </c>
      <c r="AZ65" s="5">
        <v>1066</v>
      </c>
      <c r="BA65" s="5">
        <v>1442</v>
      </c>
      <c r="BB65" s="5">
        <v>1155</v>
      </c>
      <c r="BC65" s="5">
        <v>773</v>
      </c>
      <c r="BD65" s="5">
        <v>996</v>
      </c>
    </row>
    <row r="66" spans="2:56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2:56" s="4" customFormat="1" x14ac:dyDescent="0.25">
      <c r="B67" s="15" t="s">
        <v>33</v>
      </c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</row>
    <row r="68" spans="2:56" x14ac:dyDescent="0.25">
      <c r="C68" t="s">
        <v>57</v>
      </c>
      <c r="D68" s="5">
        <v>73</v>
      </c>
      <c r="E68" s="5">
        <v>87</v>
      </c>
      <c r="F68" s="5">
        <v>59</v>
      </c>
      <c r="G68" s="5">
        <v>66</v>
      </c>
      <c r="H68" s="5">
        <v>59</v>
      </c>
      <c r="I68" s="5">
        <v>49</v>
      </c>
      <c r="J68" s="5">
        <v>52</v>
      </c>
      <c r="K68" s="5">
        <v>49</v>
      </c>
      <c r="L68" s="5">
        <v>53</v>
      </c>
      <c r="M68" s="5">
        <v>45</v>
      </c>
      <c r="N68" s="5">
        <v>54</v>
      </c>
      <c r="O68" s="5">
        <v>48</v>
      </c>
      <c r="P68" s="5">
        <v>65</v>
      </c>
      <c r="Q68" s="5">
        <v>71</v>
      </c>
      <c r="R68" s="5">
        <v>57</v>
      </c>
      <c r="S68" s="5">
        <v>33</v>
      </c>
      <c r="T68" s="5">
        <v>36</v>
      </c>
      <c r="U68" s="5">
        <v>41</v>
      </c>
      <c r="V68" s="5">
        <v>28</v>
      </c>
      <c r="W68" s="5">
        <v>33</v>
      </c>
      <c r="X68" s="5">
        <v>36</v>
      </c>
      <c r="Y68" s="5">
        <v>39</v>
      </c>
      <c r="Z68" s="5">
        <v>58</v>
      </c>
      <c r="AA68" s="5">
        <v>80</v>
      </c>
      <c r="AB68" s="5">
        <v>69</v>
      </c>
      <c r="AC68" s="5">
        <v>86</v>
      </c>
      <c r="AD68" s="5">
        <v>75</v>
      </c>
      <c r="AE68" s="5">
        <v>57</v>
      </c>
      <c r="AF68" s="5">
        <v>56</v>
      </c>
      <c r="AG68" s="5">
        <v>69</v>
      </c>
      <c r="AH68" s="5">
        <v>61</v>
      </c>
      <c r="AI68" s="5">
        <v>61</v>
      </c>
      <c r="AJ68" s="5">
        <v>66</v>
      </c>
      <c r="AK68" s="5">
        <v>59</v>
      </c>
      <c r="AL68" s="5">
        <v>59</v>
      </c>
      <c r="AM68" s="5">
        <v>56</v>
      </c>
      <c r="AN68">
        <v>65</v>
      </c>
      <c r="AO68">
        <v>78</v>
      </c>
      <c r="AP68" s="5">
        <v>59</v>
      </c>
      <c r="AQ68" s="5">
        <v>56</v>
      </c>
      <c r="AR68" s="5">
        <v>42</v>
      </c>
      <c r="AS68" s="5">
        <v>55</v>
      </c>
      <c r="AT68" s="5">
        <v>34</v>
      </c>
      <c r="AU68" s="5">
        <v>52</v>
      </c>
      <c r="AV68" s="5">
        <v>41</v>
      </c>
      <c r="AW68" s="5">
        <v>34</v>
      </c>
      <c r="AX68" s="5">
        <v>46</v>
      </c>
      <c r="AY68" s="5">
        <v>57</v>
      </c>
      <c r="AZ68" s="5">
        <v>60</v>
      </c>
      <c r="BA68" s="5">
        <v>115</v>
      </c>
      <c r="BB68" s="5">
        <v>135</v>
      </c>
      <c r="BC68" s="5">
        <v>82</v>
      </c>
      <c r="BD68" s="5">
        <v>91</v>
      </c>
    </row>
    <row r="69" spans="2:56" x14ac:dyDescent="0.25">
      <c r="C69" t="s">
        <v>58</v>
      </c>
      <c r="D69" s="5">
        <v>522</v>
      </c>
      <c r="E69" s="5">
        <v>432</v>
      </c>
      <c r="F69" s="5">
        <v>352</v>
      </c>
      <c r="G69" s="5">
        <v>302</v>
      </c>
      <c r="H69" s="5">
        <v>351</v>
      </c>
      <c r="I69" s="5">
        <v>289</v>
      </c>
      <c r="J69" s="5">
        <v>369</v>
      </c>
      <c r="K69" s="5">
        <v>306</v>
      </c>
      <c r="L69" s="5">
        <v>272</v>
      </c>
      <c r="M69" s="5">
        <v>397</v>
      </c>
      <c r="N69" s="5">
        <v>388</v>
      </c>
      <c r="O69" s="5">
        <v>365</v>
      </c>
      <c r="P69" s="5">
        <v>438</v>
      </c>
      <c r="Q69" s="5">
        <v>393</v>
      </c>
      <c r="R69" s="5">
        <v>487</v>
      </c>
      <c r="S69" s="5">
        <v>412</v>
      </c>
      <c r="T69" s="5">
        <v>294</v>
      </c>
      <c r="U69" s="5">
        <v>357</v>
      </c>
      <c r="V69" s="5">
        <v>309</v>
      </c>
      <c r="W69" s="5">
        <v>285</v>
      </c>
      <c r="X69" s="5">
        <v>298</v>
      </c>
      <c r="Y69" s="5">
        <v>333</v>
      </c>
      <c r="Z69" s="5">
        <v>559</v>
      </c>
      <c r="AA69" s="5">
        <v>595</v>
      </c>
      <c r="AB69" s="5">
        <v>463</v>
      </c>
      <c r="AC69" s="5">
        <v>585</v>
      </c>
      <c r="AD69" s="5">
        <v>551</v>
      </c>
      <c r="AE69" s="5">
        <v>398</v>
      </c>
      <c r="AF69" s="5">
        <v>345</v>
      </c>
      <c r="AG69" s="5">
        <v>378</v>
      </c>
      <c r="AH69" s="5">
        <v>374</v>
      </c>
      <c r="AI69" s="5">
        <v>391</v>
      </c>
      <c r="AJ69" s="5">
        <v>372</v>
      </c>
      <c r="AK69" s="5">
        <v>447</v>
      </c>
      <c r="AL69" s="5">
        <v>585</v>
      </c>
      <c r="AM69" s="5">
        <v>477</v>
      </c>
      <c r="AN69">
        <v>460</v>
      </c>
      <c r="AO69">
        <v>446</v>
      </c>
      <c r="AP69" s="5">
        <v>437</v>
      </c>
      <c r="AQ69" s="5">
        <v>286</v>
      </c>
      <c r="AR69" s="5">
        <v>386</v>
      </c>
      <c r="AS69" s="5">
        <v>370</v>
      </c>
      <c r="AT69" s="5">
        <v>279</v>
      </c>
      <c r="AU69" s="5">
        <v>316</v>
      </c>
      <c r="AV69" s="5">
        <v>287</v>
      </c>
      <c r="AW69" s="5">
        <v>431</v>
      </c>
      <c r="AX69" s="5">
        <v>364</v>
      </c>
      <c r="AY69" s="5">
        <v>363</v>
      </c>
      <c r="AZ69" s="5">
        <v>372</v>
      </c>
      <c r="BA69" s="5">
        <v>511</v>
      </c>
      <c r="BB69" s="5">
        <v>466</v>
      </c>
      <c r="BC69" s="5">
        <v>316</v>
      </c>
      <c r="BD69" s="5">
        <v>352</v>
      </c>
    </row>
    <row r="70" spans="2:56" x14ac:dyDescent="0.25"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2:56" s="4" customFormat="1" x14ac:dyDescent="0.25">
      <c r="B71" s="15" t="s">
        <v>35</v>
      </c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2:56" x14ac:dyDescent="0.25">
      <c r="C72" t="s">
        <v>57</v>
      </c>
      <c r="D72" s="5">
        <v>716</v>
      </c>
      <c r="E72" s="5">
        <v>885</v>
      </c>
      <c r="F72" s="5">
        <v>904</v>
      </c>
      <c r="G72" s="5">
        <v>763</v>
      </c>
      <c r="H72" s="5">
        <v>943</v>
      </c>
      <c r="I72" s="5">
        <v>835</v>
      </c>
      <c r="J72" s="5">
        <v>830</v>
      </c>
      <c r="K72" s="5">
        <v>675</v>
      </c>
      <c r="L72" s="5">
        <v>748</v>
      </c>
      <c r="M72" s="5">
        <v>811</v>
      </c>
      <c r="N72" s="5">
        <v>894</v>
      </c>
      <c r="O72" s="5">
        <v>882</v>
      </c>
      <c r="P72" s="5">
        <v>1195</v>
      </c>
      <c r="Q72" s="5">
        <v>1272</v>
      </c>
      <c r="R72" s="5">
        <v>1189</v>
      </c>
      <c r="S72" s="5">
        <v>856</v>
      </c>
      <c r="T72" s="5">
        <v>813</v>
      </c>
      <c r="U72" s="5">
        <v>836</v>
      </c>
      <c r="V72" s="5">
        <v>802</v>
      </c>
      <c r="W72" s="5">
        <v>873</v>
      </c>
      <c r="X72" s="5">
        <v>1228</v>
      </c>
      <c r="Y72" s="5">
        <v>1164</v>
      </c>
      <c r="Z72" s="5">
        <v>1996</v>
      </c>
      <c r="AA72" s="5">
        <v>1341</v>
      </c>
      <c r="AB72" s="5">
        <v>1260.59097488</v>
      </c>
      <c r="AC72" s="5">
        <v>1453.1055639900001</v>
      </c>
      <c r="AD72" s="5">
        <v>1316.6943138900001</v>
      </c>
      <c r="AE72" s="5">
        <v>1026.1272219800001</v>
      </c>
      <c r="AF72" s="5">
        <v>942.24896691000004</v>
      </c>
      <c r="AG72" s="5">
        <v>955.29169007999997</v>
      </c>
      <c r="AH72" s="5">
        <v>867.50374977000001</v>
      </c>
      <c r="AI72" s="5">
        <v>790.80297593</v>
      </c>
      <c r="AJ72" s="5">
        <v>818.04515567999999</v>
      </c>
      <c r="AK72" s="5">
        <v>806.97510265999995</v>
      </c>
      <c r="AL72" s="5">
        <v>967</v>
      </c>
      <c r="AM72" s="5">
        <v>817</v>
      </c>
      <c r="AN72">
        <v>981</v>
      </c>
      <c r="AO72">
        <v>1042</v>
      </c>
      <c r="AP72" s="5">
        <v>898</v>
      </c>
      <c r="AQ72" s="5">
        <v>635</v>
      </c>
      <c r="AR72" s="5">
        <v>599</v>
      </c>
      <c r="AS72" s="5">
        <v>502</v>
      </c>
      <c r="AT72" s="5">
        <v>411</v>
      </c>
      <c r="AU72" s="5">
        <v>452</v>
      </c>
      <c r="AV72" s="5">
        <v>417</v>
      </c>
      <c r="AW72" s="5">
        <v>404</v>
      </c>
      <c r="AX72" s="5">
        <v>524</v>
      </c>
      <c r="AY72" s="5">
        <v>632</v>
      </c>
      <c r="AZ72" s="5">
        <v>664</v>
      </c>
      <c r="BA72" s="5">
        <v>832</v>
      </c>
      <c r="BB72" s="5">
        <v>793</v>
      </c>
      <c r="BC72" s="5">
        <v>518</v>
      </c>
      <c r="BD72" s="5">
        <v>593</v>
      </c>
    </row>
    <row r="73" spans="2:56" x14ac:dyDescent="0.25">
      <c r="C73" t="s">
        <v>59</v>
      </c>
      <c r="D73" s="5">
        <v>488.81816240000006</v>
      </c>
      <c r="E73" s="5">
        <v>611.32364884000003</v>
      </c>
      <c r="F73" s="5">
        <v>626.88077429999998</v>
      </c>
      <c r="G73" s="5">
        <v>547.32283784000003</v>
      </c>
      <c r="H73" s="5">
        <v>681.23235632000001</v>
      </c>
      <c r="I73" s="5">
        <v>587.04876349000006</v>
      </c>
      <c r="J73" s="5">
        <v>595.95698995999999</v>
      </c>
      <c r="K73" s="5">
        <v>480.07289193000003</v>
      </c>
      <c r="L73" s="5">
        <v>510.19032608999999</v>
      </c>
      <c r="M73" s="5">
        <v>566.21367432999989</v>
      </c>
      <c r="N73" s="5">
        <v>552.92143037000005</v>
      </c>
      <c r="O73" s="5">
        <v>567.70195188000002</v>
      </c>
      <c r="P73" s="5">
        <v>702.93229582000004</v>
      </c>
      <c r="Q73" s="5">
        <v>802.00480055000003</v>
      </c>
      <c r="R73" s="5">
        <v>631.52395767999997</v>
      </c>
      <c r="S73" s="5">
        <v>475.52629767000002</v>
      </c>
      <c r="T73" s="5">
        <v>560.30100722999998</v>
      </c>
      <c r="U73" s="5">
        <v>560.03390586</v>
      </c>
      <c r="V73" s="5">
        <v>552.64600280000002</v>
      </c>
      <c r="W73" s="5">
        <v>533.57788440999991</v>
      </c>
      <c r="X73" s="5">
        <v>602.33757114000014</v>
      </c>
      <c r="Y73" s="5">
        <v>749.73506309499987</v>
      </c>
      <c r="Z73" s="5">
        <v>937.85402736000003</v>
      </c>
      <c r="AA73" s="5">
        <v>899.22188571000004</v>
      </c>
      <c r="AB73" s="5">
        <v>1086</v>
      </c>
      <c r="AC73" s="5">
        <v>1226</v>
      </c>
      <c r="AD73" s="5">
        <v>1092</v>
      </c>
      <c r="AE73" s="5">
        <v>863</v>
      </c>
      <c r="AF73" s="5">
        <v>807</v>
      </c>
      <c r="AG73" s="5">
        <v>810</v>
      </c>
      <c r="AH73" s="5">
        <v>731</v>
      </c>
      <c r="AI73" s="5">
        <v>666</v>
      </c>
      <c r="AJ73" s="5">
        <v>696</v>
      </c>
      <c r="AK73" s="5">
        <v>692</v>
      </c>
      <c r="AL73" s="5">
        <v>830</v>
      </c>
      <c r="AM73" s="5">
        <v>707</v>
      </c>
      <c r="AN73">
        <v>846</v>
      </c>
      <c r="AO73">
        <v>895</v>
      </c>
      <c r="AP73" s="5">
        <v>749</v>
      </c>
      <c r="AQ73" s="5">
        <v>565</v>
      </c>
      <c r="AR73" s="5">
        <v>534</v>
      </c>
      <c r="AS73" s="5">
        <v>419</v>
      </c>
      <c r="AT73" s="5">
        <v>349</v>
      </c>
      <c r="AU73" s="5">
        <v>385</v>
      </c>
      <c r="AV73" s="5">
        <v>327</v>
      </c>
      <c r="AW73" s="5">
        <v>342</v>
      </c>
      <c r="AX73" s="5">
        <v>459</v>
      </c>
      <c r="AY73" s="5">
        <v>551</v>
      </c>
      <c r="AZ73" s="5">
        <v>566</v>
      </c>
      <c r="BA73" s="5">
        <v>717</v>
      </c>
      <c r="BB73" s="5">
        <v>671</v>
      </c>
      <c r="BC73" s="5">
        <v>426</v>
      </c>
      <c r="BD73" s="5">
        <v>463</v>
      </c>
    </row>
    <row r="74" spans="2:56" x14ac:dyDescent="0.25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</row>
    <row r="75" spans="2:56" s="4" customFormat="1" x14ac:dyDescent="0.25">
      <c r="B75" s="15" t="s">
        <v>46</v>
      </c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2:56" x14ac:dyDescent="0.25">
      <c r="C76" t="s">
        <v>57</v>
      </c>
      <c r="D76" s="5">
        <f t="shared" ref="D76:AK76" si="65">+D64+D68+D72</f>
        <v>1532</v>
      </c>
      <c r="E76" s="5">
        <f t="shared" si="65"/>
        <v>1848</v>
      </c>
      <c r="F76" s="5">
        <f t="shared" si="65"/>
        <v>1694</v>
      </c>
      <c r="G76" s="5">
        <f t="shared" si="65"/>
        <v>1481</v>
      </c>
      <c r="H76" s="5">
        <f t="shared" si="65"/>
        <v>1743</v>
      </c>
      <c r="I76" s="5">
        <f t="shared" si="65"/>
        <v>1536</v>
      </c>
      <c r="J76" s="5">
        <f t="shared" si="65"/>
        <v>1653</v>
      </c>
      <c r="K76" s="5">
        <f t="shared" si="65"/>
        <v>1380</v>
      </c>
      <c r="L76" s="5">
        <f t="shared" si="65"/>
        <v>1451</v>
      </c>
      <c r="M76" s="5">
        <f t="shared" si="65"/>
        <v>1585</v>
      </c>
      <c r="N76" s="5">
        <f t="shared" si="65"/>
        <v>1675</v>
      </c>
      <c r="O76" s="5">
        <f t="shared" si="65"/>
        <v>1725</v>
      </c>
      <c r="P76" s="5">
        <f t="shared" si="65"/>
        <v>2061</v>
      </c>
      <c r="Q76" s="5">
        <f t="shared" si="65"/>
        <v>2338</v>
      </c>
      <c r="R76" s="5">
        <f t="shared" si="65"/>
        <v>2136</v>
      </c>
      <c r="S76" s="5">
        <f t="shared" si="65"/>
        <v>1492</v>
      </c>
      <c r="T76" s="5">
        <f t="shared" si="65"/>
        <v>1417</v>
      </c>
      <c r="U76" s="5">
        <f t="shared" si="65"/>
        <v>1486</v>
      </c>
      <c r="V76" s="5">
        <f t="shared" si="65"/>
        <v>1448</v>
      </c>
      <c r="W76" s="5">
        <f t="shared" si="65"/>
        <v>1532</v>
      </c>
      <c r="X76" s="5">
        <f t="shared" si="65"/>
        <v>1969</v>
      </c>
      <c r="Y76" s="5">
        <f t="shared" si="65"/>
        <v>1933</v>
      </c>
      <c r="Z76" s="5">
        <f t="shared" si="65"/>
        <v>2948</v>
      </c>
      <c r="AA76" s="5">
        <f t="shared" si="65"/>
        <v>2369</v>
      </c>
      <c r="AB76" s="5">
        <f t="shared" si="65"/>
        <v>2310.59097488</v>
      </c>
      <c r="AC76" s="5">
        <f t="shared" si="65"/>
        <v>2793.1055639900001</v>
      </c>
      <c r="AD76" s="5">
        <f t="shared" si="65"/>
        <v>2507.6943138900001</v>
      </c>
      <c r="AE76" s="5">
        <f t="shared" si="65"/>
        <v>2014.1272219800001</v>
      </c>
      <c r="AF76" s="5">
        <f t="shared" si="65"/>
        <v>1881.24896691</v>
      </c>
      <c r="AG76" s="5">
        <f t="shared" si="65"/>
        <v>2004.2916900800001</v>
      </c>
      <c r="AH76" s="5">
        <f t="shared" si="65"/>
        <v>1851.50374977</v>
      </c>
      <c r="AI76" s="5">
        <f t="shared" si="65"/>
        <v>1725.80297593</v>
      </c>
      <c r="AJ76" s="5">
        <f t="shared" si="65"/>
        <v>1828.0451556799999</v>
      </c>
      <c r="AK76" s="5">
        <f t="shared" si="65"/>
        <v>1752.9751026599999</v>
      </c>
      <c r="AL76" s="5">
        <f>+AL64+AL68+AL72</f>
        <v>2105</v>
      </c>
      <c r="AM76" s="5">
        <f>+AM64+AM68+AM72</f>
        <v>1867</v>
      </c>
      <c r="AN76" s="5">
        <f>+AN64+AN68+AN72</f>
        <v>2345</v>
      </c>
      <c r="AO76" s="5">
        <f t="shared" ref="AO76:AR76" si="66">+AO64+AO68+AO72</f>
        <v>2570</v>
      </c>
      <c r="AP76" s="5">
        <f t="shared" si="66"/>
        <v>2111</v>
      </c>
      <c r="AQ76" s="5">
        <f>+AQ64+AQ68+AQ72</f>
        <v>1543</v>
      </c>
      <c r="AR76" s="5">
        <f t="shared" si="66"/>
        <v>1543</v>
      </c>
      <c r="AS76" s="5">
        <v>1393</v>
      </c>
      <c r="AT76" s="5">
        <v>1085</v>
      </c>
      <c r="AU76" s="5">
        <v>1232</v>
      </c>
      <c r="AV76" s="5">
        <v>1060</v>
      </c>
      <c r="AW76" s="5">
        <v>1042</v>
      </c>
      <c r="AX76" s="5">
        <v>1331</v>
      </c>
      <c r="AY76" s="5">
        <v>1450</v>
      </c>
      <c r="AZ76" s="5">
        <f>+AZ64+AZ68+AZ72</f>
        <v>1668</v>
      </c>
      <c r="BA76" s="5">
        <f t="shared" ref="BA76:BB76" si="67">+BA64+BA68+BA72</f>
        <v>2066</v>
      </c>
      <c r="BB76" s="5">
        <f t="shared" si="67"/>
        <v>1886</v>
      </c>
      <c r="BC76" s="5">
        <v>1319</v>
      </c>
      <c r="BD76" s="5">
        <v>1590</v>
      </c>
    </row>
    <row r="77" spans="2:56" x14ac:dyDescent="0.25">
      <c r="C77" t="s">
        <v>60</v>
      </c>
      <c r="D77" s="5">
        <v>1261</v>
      </c>
      <c r="E77" s="5">
        <v>1387</v>
      </c>
      <c r="F77" s="5">
        <v>1125</v>
      </c>
      <c r="G77" s="5">
        <v>978</v>
      </c>
      <c r="H77" s="5">
        <v>1125</v>
      </c>
      <c r="I77" s="5">
        <v>1023</v>
      </c>
      <c r="J77" s="5">
        <v>1175</v>
      </c>
      <c r="K77" s="5">
        <v>1006</v>
      </c>
      <c r="L77" s="5">
        <v>955</v>
      </c>
      <c r="M77" s="5">
        <v>1181</v>
      </c>
      <c r="N77" s="5">
        <v>1207</v>
      </c>
      <c r="O77" s="5">
        <v>1229</v>
      </c>
      <c r="P77" s="5">
        <f t="shared" ref="P77:AI77" si="68">+P65+P69</f>
        <v>1302</v>
      </c>
      <c r="Q77" s="5">
        <f t="shared" si="68"/>
        <v>1511</v>
      </c>
      <c r="R77" s="5">
        <f t="shared" si="68"/>
        <v>1511</v>
      </c>
      <c r="S77" s="5">
        <f t="shared" si="68"/>
        <v>1080</v>
      </c>
      <c r="T77" s="5">
        <f t="shared" si="68"/>
        <v>893</v>
      </c>
      <c r="U77" s="5">
        <f t="shared" si="68"/>
        <v>991</v>
      </c>
      <c r="V77" s="5">
        <f t="shared" si="68"/>
        <v>972</v>
      </c>
      <c r="W77" s="5">
        <f t="shared" si="68"/>
        <v>937</v>
      </c>
      <c r="X77" s="5">
        <f t="shared" si="68"/>
        <v>1115</v>
      </c>
      <c r="Y77" s="5">
        <f t="shared" si="68"/>
        <v>1208</v>
      </c>
      <c r="Z77" s="5">
        <f t="shared" si="68"/>
        <v>1540</v>
      </c>
      <c r="AA77" s="5">
        <f t="shared" si="68"/>
        <v>1677</v>
      </c>
      <c r="AB77" s="5">
        <f t="shared" si="68"/>
        <v>1462</v>
      </c>
      <c r="AC77" s="5">
        <f t="shared" si="68"/>
        <v>2011</v>
      </c>
      <c r="AD77" s="5">
        <f t="shared" si="68"/>
        <v>1762</v>
      </c>
      <c r="AE77" s="5">
        <f t="shared" si="68"/>
        <v>1453</v>
      </c>
      <c r="AF77" s="5">
        <f t="shared" si="68"/>
        <v>1361</v>
      </c>
      <c r="AG77" s="5">
        <f t="shared" si="68"/>
        <v>1527</v>
      </c>
      <c r="AH77" s="5">
        <f t="shared" si="68"/>
        <v>1447</v>
      </c>
      <c r="AI77" s="5">
        <f t="shared" si="68"/>
        <v>1426</v>
      </c>
      <c r="AJ77" s="5">
        <f>+AJ65+AJ69</f>
        <v>1405</v>
      </c>
      <c r="AK77" s="5">
        <f t="shared" ref="AK77:AM77" si="69">+AK65+AK69</f>
        <v>1476</v>
      </c>
      <c r="AL77" s="5">
        <f t="shared" si="69"/>
        <v>1824</v>
      </c>
      <c r="AM77" s="5">
        <f t="shared" si="69"/>
        <v>1647</v>
      </c>
      <c r="AN77" s="5">
        <f t="shared" ref="AN77:AR77" si="70">+AN65+AN69</f>
        <v>1626</v>
      </c>
      <c r="AO77" s="5">
        <f t="shared" si="70"/>
        <v>1992</v>
      </c>
      <c r="AP77" s="5">
        <f t="shared" si="70"/>
        <v>1725</v>
      </c>
      <c r="AQ77" s="5">
        <f t="shared" si="70"/>
        <v>1256</v>
      </c>
      <c r="AR77" s="5">
        <f t="shared" si="70"/>
        <v>1432</v>
      </c>
      <c r="AS77" s="5">
        <v>1422</v>
      </c>
      <c r="AT77" s="5">
        <v>1228</v>
      </c>
      <c r="AU77" s="5">
        <v>1283</v>
      </c>
      <c r="AV77" s="5">
        <v>1145</v>
      </c>
      <c r="AW77" s="5">
        <v>1328</v>
      </c>
      <c r="AX77" s="5">
        <v>1392</v>
      </c>
      <c r="AY77" s="5">
        <v>1470</v>
      </c>
      <c r="AZ77" s="5">
        <v>1438</v>
      </c>
      <c r="BA77" s="5">
        <v>1953</v>
      </c>
      <c r="BB77" s="5">
        <v>1621</v>
      </c>
      <c r="BC77" s="5">
        <v>1089</v>
      </c>
      <c r="BD77" s="5">
        <v>1348</v>
      </c>
    </row>
    <row r="78" spans="2:56" x14ac:dyDescent="0.25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2:56" x14ac:dyDescent="0.25">
      <c r="B79" t="s">
        <v>52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2:56" ht="30" x14ac:dyDescent="0.25">
      <c r="C80" s="17" t="s">
        <v>54</v>
      </c>
      <c r="D80" s="5">
        <v>17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81.099999999999994</v>
      </c>
      <c r="O80" s="5">
        <v>48.2</v>
      </c>
      <c r="P80" s="5">
        <v>201.4</v>
      </c>
      <c r="Q80" s="5">
        <v>0</v>
      </c>
      <c r="R80" s="5">
        <v>171.3</v>
      </c>
      <c r="S80" s="5">
        <v>108.7</v>
      </c>
      <c r="T80" s="5">
        <v>0</v>
      </c>
      <c r="U80" s="5">
        <v>0</v>
      </c>
      <c r="V80" s="5">
        <v>0</v>
      </c>
      <c r="W80" s="5">
        <v>0</v>
      </c>
      <c r="X80" s="5">
        <v>289.5</v>
      </c>
      <c r="Y80" s="5">
        <v>0</v>
      </c>
      <c r="Z80" s="5">
        <v>625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</row>
    <row r="82" spans="2:56" x14ac:dyDescent="0.25"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2:56" x14ac:dyDescent="0.25">
      <c r="B83" s="18" t="s">
        <v>61</v>
      </c>
      <c r="C83" s="10"/>
    </row>
    <row r="84" spans="2:56" x14ac:dyDescent="0.25"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7" spans="2:56" x14ac:dyDescent="0.25"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99" spans="28:38" x14ac:dyDescent="0.25"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</sheetData>
  <phoneticPr fontId="6" type="noConversion"/>
  <pageMargins left="0.70866141732283472" right="0.70866141732283472" top="0.74803149606299213" bottom="0.74803149606299213" header="0.31496062992125984" footer="0.31496062992125984"/>
  <pageSetup scale="32" orientation="landscape" r:id="rId1"/>
  <customProperties>
    <customPr name="_pios_id" r:id="rId2"/>
    <customPr name="EpmWorksheetKeyString_GUID" r:id="rId3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>
    <pageSetUpPr fitToPage="1"/>
  </sheetPr>
  <dimension ref="A1:BD54"/>
  <sheetViews>
    <sheetView zoomScale="55" zoomScaleNormal="55" workbookViewId="0">
      <pane xSplit="3" ySplit="8" topLeftCell="AD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1.140625" customWidth="1"/>
    <col min="2" max="2" width="9.140625" hidden="1" customWidth="1"/>
    <col min="3" max="3" width="60.140625" hidden="1" customWidth="1"/>
    <col min="4" max="4" width="11.85546875" hidden="1" customWidth="1"/>
    <col min="5" max="15" width="11.5703125" hidden="1" customWidth="1"/>
    <col min="16" max="31" width="12.5703125" hidden="1" customWidth="1"/>
    <col min="32" max="32" width="12.5703125" customWidth="1"/>
    <col min="33" max="33" width="10.5703125" bestFit="1" customWidth="1"/>
    <col min="34" max="47" width="12.5703125" customWidth="1"/>
    <col min="48" max="50" width="14.42578125" customWidth="1"/>
    <col min="51" max="55" width="16.42578125" customWidth="1"/>
    <col min="56" max="56" width="11.5703125" customWidth="1"/>
  </cols>
  <sheetData>
    <row r="1" spans="1:56" s="2" customFormat="1" ht="15.75" x14ac:dyDescent="0.25">
      <c r="A1" s="19" t="s">
        <v>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</row>
    <row r="2" spans="1:56" s="2" customFormat="1" ht="6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</row>
    <row r="3" spans="1:56" s="3" customFormat="1" ht="15.75" x14ac:dyDescent="0.25">
      <c r="A3" s="20" t="s">
        <v>63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</row>
    <row r="4" spans="1:56" ht="15.7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</row>
    <row r="5" spans="1:56" ht="15.75" x14ac:dyDescent="0.25">
      <c r="A5" s="22"/>
      <c r="B5" s="22"/>
      <c r="C5" s="22"/>
      <c r="D5" s="23">
        <v>2019</v>
      </c>
      <c r="E5" s="23">
        <v>2019</v>
      </c>
      <c r="F5" s="23">
        <v>2019</v>
      </c>
      <c r="G5" s="23">
        <v>2019</v>
      </c>
      <c r="H5" s="23">
        <v>2019</v>
      </c>
      <c r="I5" s="23">
        <v>2019</v>
      </c>
      <c r="J5" s="23">
        <v>2019</v>
      </c>
      <c r="K5" s="23">
        <v>2019</v>
      </c>
      <c r="L5" s="23">
        <v>2019</v>
      </c>
      <c r="M5" s="23">
        <v>2019</v>
      </c>
      <c r="N5" s="23">
        <v>2019</v>
      </c>
      <c r="O5" s="23">
        <v>2019</v>
      </c>
      <c r="P5" s="23">
        <v>2020</v>
      </c>
      <c r="Q5" s="23">
        <v>2020</v>
      </c>
      <c r="R5" s="23">
        <v>2020</v>
      </c>
      <c r="S5" s="23">
        <v>2020</v>
      </c>
      <c r="T5" s="23">
        <v>2020</v>
      </c>
      <c r="U5" s="23">
        <v>2020</v>
      </c>
      <c r="V5" s="23">
        <v>2020</v>
      </c>
      <c r="W5" s="23">
        <v>2020</v>
      </c>
      <c r="X5" s="23">
        <v>2020</v>
      </c>
      <c r="Y5" s="23">
        <v>2020</v>
      </c>
      <c r="Z5" s="23">
        <v>2020</v>
      </c>
      <c r="AA5" s="23">
        <v>2020</v>
      </c>
      <c r="AB5" s="23">
        <v>2021</v>
      </c>
      <c r="AC5" s="23">
        <v>2021</v>
      </c>
      <c r="AD5" s="23">
        <v>2021</v>
      </c>
      <c r="AE5" s="23">
        <v>2021</v>
      </c>
      <c r="AF5" s="23">
        <v>2021</v>
      </c>
      <c r="AG5" s="23">
        <v>2021</v>
      </c>
      <c r="AH5" s="23">
        <v>2021</v>
      </c>
      <c r="AI5" s="23">
        <v>2021</v>
      </c>
      <c r="AJ5" s="23">
        <v>2021</v>
      </c>
      <c r="AK5" s="23">
        <v>2021</v>
      </c>
      <c r="AL5" s="23">
        <v>2021</v>
      </c>
      <c r="AM5" s="23">
        <v>2021</v>
      </c>
      <c r="AN5" s="23">
        <v>2022</v>
      </c>
      <c r="AO5" s="23">
        <v>2022</v>
      </c>
      <c r="AP5" s="23">
        <v>2022</v>
      </c>
      <c r="AQ5" s="23">
        <v>2022</v>
      </c>
      <c r="AR5" s="23">
        <v>2022</v>
      </c>
      <c r="AS5" s="23">
        <v>2022</v>
      </c>
      <c r="AT5" s="23">
        <v>2022</v>
      </c>
      <c r="AU5" s="23">
        <v>2022</v>
      </c>
      <c r="AV5" s="23">
        <v>2022</v>
      </c>
      <c r="AW5" s="23">
        <v>2022</v>
      </c>
      <c r="AX5" s="23">
        <v>2022</v>
      </c>
      <c r="AY5" s="23">
        <v>2022</v>
      </c>
      <c r="AZ5" s="23">
        <v>2023</v>
      </c>
      <c r="BA5" s="23">
        <v>2023</v>
      </c>
      <c r="BB5" s="23">
        <v>2023</v>
      </c>
      <c r="BC5" s="23">
        <v>2023</v>
      </c>
      <c r="BD5" s="23">
        <v>2023</v>
      </c>
    </row>
    <row r="6" spans="1:56" ht="15.75" x14ac:dyDescent="0.25">
      <c r="A6" s="22"/>
      <c r="B6" s="22"/>
      <c r="C6" s="22"/>
      <c r="D6" s="24" t="s">
        <v>5</v>
      </c>
      <c r="E6" s="24" t="s">
        <v>6</v>
      </c>
      <c r="F6" s="24" t="s">
        <v>7</v>
      </c>
      <c r="G6" s="24" t="s">
        <v>8</v>
      </c>
      <c r="H6" s="24" t="s">
        <v>9</v>
      </c>
      <c r="I6" s="24" t="s">
        <v>10</v>
      </c>
      <c r="J6" s="24" t="s">
        <v>11</v>
      </c>
      <c r="K6" s="24" t="s">
        <v>12</v>
      </c>
      <c r="L6" s="24" t="s">
        <v>13</v>
      </c>
      <c r="M6" s="24" t="s">
        <v>2</v>
      </c>
      <c r="N6" s="24" t="s">
        <v>3</v>
      </c>
      <c r="O6" s="24" t="s">
        <v>4</v>
      </c>
      <c r="P6" s="24" t="s">
        <v>5</v>
      </c>
      <c r="Q6" s="24" t="s">
        <v>6</v>
      </c>
      <c r="R6" s="24" t="s">
        <v>7</v>
      </c>
      <c r="S6" s="24" t="s">
        <v>8</v>
      </c>
      <c r="T6" s="24" t="s">
        <v>9</v>
      </c>
      <c r="U6" s="24" t="s">
        <v>10</v>
      </c>
      <c r="V6" s="24" t="s">
        <v>11</v>
      </c>
      <c r="W6" s="24" t="s">
        <v>12</v>
      </c>
      <c r="X6" s="24" t="s">
        <v>13</v>
      </c>
      <c r="Y6" s="24" t="s">
        <v>2</v>
      </c>
      <c r="Z6" s="24" t="s">
        <v>3</v>
      </c>
      <c r="AA6" s="24" t="s">
        <v>4</v>
      </c>
      <c r="AB6" s="24" t="s">
        <v>5</v>
      </c>
      <c r="AC6" s="24" t="s">
        <v>6</v>
      </c>
      <c r="AD6" s="24" t="s">
        <v>7</v>
      </c>
      <c r="AE6" s="24" t="s">
        <v>8</v>
      </c>
      <c r="AF6" s="24" t="s">
        <v>9</v>
      </c>
      <c r="AG6" s="24" t="s">
        <v>14</v>
      </c>
      <c r="AH6" s="24" t="s">
        <v>15</v>
      </c>
      <c r="AI6" s="24" t="s">
        <v>16</v>
      </c>
      <c r="AJ6" s="24" t="s">
        <v>17</v>
      </c>
      <c r="AK6" s="24" t="s">
        <v>18</v>
      </c>
      <c r="AL6" s="24" t="s">
        <v>19</v>
      </c>
      <c r="AM6" s="24" t="s">
        <v>20</v>
      </c>
      <c r="AN6" s="24" t="s">
        <v>21</v>
      </c>
      <c r="AO6" s="24" t="s">
        <v>22</v>
      </c>
      <c r="AP6" s="24" t="s">
        <v>23</v>
      </c>
      <c r="AQ6" s="24" t="s">
        <v>24</v>
      </c>
      <c r="AR6" s="24" t="s">
        <v>9</v>
      </c>
      <c r="AS6" s="24" t="s">
        <v>14</v>
      </c>
      <c r="AT6" s="24" t="s">
        <v>15</v>
      </c>
      <c r="AU6" s="24" t="s">
        <v>16</v>
      </c>
      <c r="AV6" s="24" t="s">
        <v>17</v>
      </c>
      <c r="AW6" s="24" t="s">
        <v>18</v>
      </c>
      <c r="AX6" s="24" t="s">
        <v>19</v>
      </c>
      <c r="AY6" s="24" t="s">
        <v>20</v>
      </c>
      <c r="AZ6" s="24" t="s">
        <v>21</v>
      </c>
      <c r="BA6" s="24" t="s">
        <v>22</v>
      </c>
      <c r="BB6" s="24" t="s">
        <v>23</v>
      </c>
      <c r="BC6" s="24" t="s">
        <v>24</v>
      </c>
      <c r="BD6" s="24" t="s">
        <v>9</v>
      </c>
    </row>
    <row r="7" spans="1:56" ht="15.75" x14ac:dyDescent="0.25">
      <c r="A7" s="2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</row>
    <row r="8" spans="1:56" ht="15.75" x14ac:dyDescent="0.25">
      <c r="A8" s="2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</row>
    <row r="9" spans="1:56" s="8" customFormat="1" ht="15.75" x14ac:dyDescent="0.25">
      <c r="A9" s="27" t="s">
        <v>25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53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53"/>
      <c r="AZ9" s="53"/>
      <c r="BA9" s="53"/>
      <c r="BB9" s="53"/>
      <c r="BC9" s="53"/>
      <c r="BD9" s="53"/>
    </row>
    <row r="10" spans="1:56" s="8" customFormat="1" ht="15.75" x14ac:dyDescent="0.25">
      <c r="A10" s="29" t="s">
        <v>64</v>
      </c>
      <c r="B10" s="28"/>
      <c r="C10" s="28"/>
      <c r="D10" s="28">
        <v>86207</v>
      </c>
      <c r="E10" s="28">
        <v>87979</v>
      </c>
      <c r="F10" s="28">
        <v>89411</v>
      </c>
      <c r="G10" s="28">
        <v>91174</v>
      </c>
      <c r="H10" s="28">
        <v>88622</v>
      </c>
      <c r="I10" s="28">
        <v>90176</v>
      </c>
      <c r="J10" s="28">
        <v>90558</v>
      </c>
      <c r="K10" s="28">
        <v>90208</v>
      </c>
      <c r="L10" s="28">
        <v>90779</v>
      </c>
      <c r="M10" s="28">
        <v>91018</v>
      </c>
      <c r="N10" s="28">
        <v>92967</v>
      </c>
      <c r="O10" s="28">
        <v>93161</v>
      </c>
      <c r="P10" s="28">
        <v>94078</v>
      </c>
      <c r="Q10" s="28">
        <v>90396</v>
      </c>
      <c r="R10" s="28">
        <v>81901</v>
      </c>
      <c r="S10" s="28">
        <v>86762</v>
      </c>
      <c r="T10" s="28">
        <v>88651</v>
      </c>
      <c r="U10" s="28">
        <v>89533</v>
      </c>
      <c r="V10" s="28">
        <v>92173</v>
      </c>
      <c r="W10" s="28">
        <v>93516</v>
      </c>
      <c r="X10" s="28">
        <v>92874</v>
      </c>
      <c r="Y10" s="28">
        <v>91004</v>
      </c>
      <c r="Z10" s="28">
        <v>96229</v>
      </c>
      <c r="AA10" s="28">
        <v>97713</v>
      </c>
      <c r="AB10" s="28">
        <v>97318</v>
      </c>
      <c r="AC10" s="28">
        <v>98969</v>
      </c>
      <c r="AD10" s="28">
        <v>100745</v>
      </c>
      <c r="AE10" s="28">
        <v>102163</v>
      </c>
      <c r="AF10" s="28">
        <v>103003</v>
      </c>
      <c r="AG10" s="28">
        <v>105218</v>
      </c>
      <c r="AH10" s="28">
        <v>106458</v>
      </c>
      <c r="AI10" s="28">
        <v>108890</v>
      </c>
      <c r="AJ10" s="28">
        <v>106551</v>
      </c>
      <c r="AK10" s="28">
        <v>108756</v>
      </c>
      <c r="AL10" s="28">
        <v>108632</v>
      </c>
      <c r="AM10" s="39">
        <v>110541</v>
      </c>
      <c r="AN10" s="30">
        <v>108054</v>
      </c>
      <c r="AO10" s="30">
        <v>106568</v>
      </c>
      <c r="AP10" s="30">
        <v>107187</v>
      </c>
      <c r="AQ10" s="30">
        <v>102793</v>
      </c>
      <c r="AR10" s="30">
        <v>102098</v>
      </c>
      <c r="AS10" s="30">
        <v>96603</v>
      </c>
      <c r="AT10" s="30">
        <v>100966</v>
      </c>
      <c r="AU10" s="28">
        <v>99039</v>
      </c>
      <c r="AV10" s="28">
        <v>95460</v>
      </c>
      <c r="AW10" s="28">
        <v>98157</v>
      </c>
      <c r="AX10" s="28">
        <v>102886</v>
      </c>
      <c r="AY10" s="53">
        <v>99275</v>
      </c>
      <c r="AZ10" s="53">
        <v>104187</v>
      </c>
      <c r="BA10" s="53">
        <v>103379</v>
      </c>
      <c r="BB10" s="53">
        <v>104069</v>
      </c>
      <c r="BC10" s="53">
        <v>105424</v>
      </c>
      <c r="BD10" s="53">
        <v>103019</v>
      </c>
    </row>
    <row r="11" spans="1:56" s="8" customFormat="1" ht="15.75" x14ac:dyDescent="0.25">
      <c r="A11" s="29" t="s">
        <v>65</v>
      </c>
      <c r="B11" s="28"/>
      <c r="C11" s="28"/>
      <c r="D11" s="31">
        <v>3410</v>
      </c>
      <c r="E11" s="31">
        <v>3578</v>
      </c>
      <c r="F11" s="31">
        <v>3602</v>
      </c>
      <c r="G11" s="31">
        <v>3682</v>
      </c>
      <c r="H11" s="31">
        <v>3591</v>
      </c>
      <c r="I11" s="31">
        <v>3682</v>
      </c>
      <c r="J11" s="31">
        <v>3680</v>
      </c>
      <c r="K11" s="31">
        <v>3697</v>
      </c>
      <c r="L11" s="31">
        <v>3750</v>
      </c>
      <c r="M11" s="31">
        <v>3800</v>
      </c>
      <c r="N11" s="31">
        <v>3911</v>
      </c>
      <c r="O11" s="31">
        <v>3939</v>
      </c>
      <c r="P11" s="31">
        <f>+P12-P10</f>
        <v>4038</v>
      </c>
      <c r="Q11" s="31">
        <f t="shared" ref="Q11:AJ11" si="0">+Q12-Q10</f>
        <v>4039</v>
      </c>
      <c r="R11" s="31">
        <f t="shared" si="0"/>
        <v>3933</v>
      </c>
      <c r="S11" s="31">
        <f t="shared" si="0"/>
        <v>4155</v>
      </c>
      <c r="T11" s="31">
        <f t="shared" si="0"/>
        <v>4253</v>
      </c>
      <c r="U11" s="31">
        <f t="shared" si="0"/>
        <v>4303</v>
      </c>
      <c r="V11" s="31">
        <f t="shared" si="0"/>
        <v>4460</v>
      </c>
      <c r="W11" s="31">
        <f t="shared" si="0"/>
        <v>4530</v>
      </c>
      <c r="X11" s="31">
        <f t="shared" si="0"/>
        <v>4664</v>
      </c>
      <c r="Y11" s="31">
        <f t="shared" si="0"/>
        <v>4805</v>
      </c>
      <c r="Z11" s="31">
        <f t="shared" si="0"/>
        <v>5227</v>
      </c>
      <c r="AA11" s="31">
        <f t="shared" si="0"/>
        <v>5560</v>
      </c>
      <c r="AB11" s="31">
        <f t="shared" si="0"/>
        <v>5671</v>
      </c>
      <c r="AC11" s="31">
        <f t="shared" si="0"/>
        <v>6064</v>
      </c>
      <c r="AD11" s="31">
        <f t="shared" si="0"/>
        <v>6250</v>
      </c>
      <c r="AE11" s="31">
        <f t="shared" si="0"/>
        <v>6490</v>
      </c>
      <c r="AF11" s="31">
        <f t="shared" si="0"/>
        <v>6674</v>
      </c>
      <c r="AG11" s="31">
        <f t="shared" si="0"/>
        <v>6967</v>
      </c>
      <c r="AH11" s="31">
        <f t="shared" si="0"/>
        <v>7055</v>
      </c>
      <c r="AI11" s="31">
        <f t="shared" si="0"/>
        <v>7417</v>
      </c>
      <c r="AJ11" s="31">
        <f t="shared" si="0"/>
        <v>7407</v>
      </c>
      <c r="AK11" s="31">
        <v>7742</v>
      </c>
      <c r="AL11" s="31">
        <v>7865</v>
      </c>
      <c r="AM11" s="32">
        <v>9016</v>
      </c>
      <c r="AN11" s="32">
        <v>8788</v>
      </c>
      <c r="AO11" s="32">
        <v>8980</v>
      </c>
      <c r="AP11" s="32">
        <v>9094</v>
      </c>
      <c r="AQ11" s="32">
        <v>8841</v>
      </c>
      <c r="AR11" s="32">
        <v>8994</v>
      </c>
      <c r="AS11" s="32">
        <v>8871</v>
      </c>
      <c r="AT11" s="32">
        <v>9453</v>
      </c>
      <c r="AU11" s="32">
        <v>9540</v>
      </c>
      <c r="AV11" s="32">
        <v>9569</v>
      </c>
      <c r="AW11" s="32">
        <v>10186</v>
      </c>
      <c r="AX11" s="32">
        <v>10804</v>
      </c>
      <c r="AY11" s="32">
        <v>11541</v>
      </c>
      <c r="AZ11" s="32">
        <f>+AZ12-AZ10</f>
        <v>11203</v>
      </c>
      <c r="BA11" s="32">
        <f t="shared" ref="BA11:BC11" si="1">+BA12-BA10</f>
        <v>11591</v>
      </c>
      <c r="BB11" s="32">
        <f t="shared" si="1"/>
        <v>11804</v>
      </c>
      <c r="BC11" s="32">
        <f t="shared" si="1"/>
        <v>11860</v>
      </c>
      <c r="BD11" s="32">
        <v>11818</v>
      </c>
    </row>
    <row r="12" spans="1:56" s="8" customFormat="1" ht="15.75" x14ac:dyDescent="0.25">
      <c r="A12" s="29" t="s">
        <v>66</v>
      </c>
      <c r="B12" s="28"/>
      <c r="C12" s="28"/>
      <c r="D12" s="28">
        <v>89617</v>
      </c>
      <c r="E12" s="28">
        <v>91557</v>
      </c>
      <c r="F12" s="28">
        <v>93013</v>
      </c>
      <c r="G12" s="28">
        <v>94856</v>
      </c>
      <c r="H12" s="28">
        <v>92213</v>
      </c>
      <c r="I12" s="28">
        <v>93858</v>
      </c>
      <c r="J12" s="28">
        <v>94238</v>
      </c>
      <c r="K12" s="28">
        <v>93905</v>
      </c>
      <c r="L12" s="28">
        <v>94529</v>
      </c>
      <c r="M12" s="28">
        <v>94818</v>
      </c>
      <c r="N12" s="28">
        <v>96878</v>
      </c>
      <c r="O12" s="28">
        <v>97100</v>
      </c>
      <c r="P12" s="28">
        <v>98116</v>
      </c>
      <c r="Q12" s="28">
        <v>94435</v>
      </c>
      <c r="R12" s="28">
        <v>85834</v>
      </c>
      <c r="S12" s="28">
        <v>90917</v>
      </c>
      <c r="T12" s="28">
        <v>92904</v>
      </c>
      <c r="U12" s="28">
        <v>93836</v>
      </c>
      <c r="V12" s="28">
        <v>96633</v>
      </c>
      <c r="W12" s="28">
        <v>98046</v>
      </c>
      <c r="X12" s="28">
        <v>97538</v>
      </c>
      <c r="Y12" s="28">
        <v>95809</v>
      </c>
      <c r="Z12" s="28">
        <v>101456</v>
      </c>
      <c r="AA12" s="28">
        <v>103273</v>
      </c>
      <c r="AB12" s="28">
        <v>102989</v>
      </c>
      <c r="AC12" s="28">
        <v>105033</v>
      </c>
      <c r="AD12" s="28">
        <v>106995</v>
      </c>
      <c r="AE12" s="28">
        <v>108653</v>
      </c>
      <c r="AF12" s="28">
        <v>109677</v>
      </c>
      <c r="AG12" s="28">
        <v>112185</v>
      </c>
      <c r="AH12" s="28">
        <v>113513</v>
      </c>
      <c r="AI12" s="28">
        <v>116307</v>
      </c>
      <c r="AJ12" s="28">
        <v>113958</v>
      </c>
      <c r="AK12" s="28">
        <v>116498</v>
      </c>
      <c r="AL12" s="28">
        <v>116497</v>
      </c>
      <c r="AM12" s="39">
        <v>119557</v>
      </c>
      <c r="AN12" s="30">
        <v>116842</v>
      </c>
      <c r="AO12" s="30">
        <f>+AO10+AO11</f>
        <v>115548</v>
      </c>
      <c r="AP12" s="30">
        <v>116281</v>
      </c>
      <c r="AQ12" s="30">
        <v>111634</v>
      </c>
      <c r="AR12" s="30">
        <v>111092</v>
      </c>
      <c r="AS12" s="30">
        <v>105474</v>
      </c>
      <c r="AT12" s="30">
        <v>110419</v>
      </c>
      <c r="AU12" s="30">
        <v>108579</v>
      </c>
      <c r="AV12" s="30">
        <v>105029</v>
      </c>
      <c r="AW12" s="30">
        <v>108343</v>
      </c>
      <c r="AX12" s="30">
        <v>113690</v>
      </c>
      <c r="AY12" s="39">
        <v>110816</v>
      </c>
      <c r="AZ12" s="39">
        <v>115390</v>
      </c>
      <c r="BA12" s="39">
        <v>114970</v>
      </c>
      <c r="BB12" s="39">
        <v>115873</v>
      </c>
      <c r="BC12" s="39">
        <v>117284</v>
      </c>
      <c r="BD12" s="39">
        <v>114837</v>
      </c>
    </row>
    <row r="13" spans="1:56" s="8" customFormat="1" ht="15.75" x14ac:dyDescent="0.25">
      <c r="A13" s="33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51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51"/>
      <c r="AZ13" s="51"/>
      <c r="BA13" s="51"/>
      <c r="BB13" s="51"/>
      <c r="BC13" s="51"/>
      <c r="BD13" s="51"/>
    </row>
    <row r="14" spans="1:56" s="8" customFormat="1" ht="15.75" x14ac:dyDescent="0.25">
      <c r="A14" s="27" t="s">
        <v>67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39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9"/>
      <c r="AZ14" s="39"/>
      <c r="BA14" s="39"/>
      <c r="BB14" s="39"/>
      <c r="BC14" s="39"/>
      <c r="BD14" s="39"/>
    </row>
    <row r="15" spans="1:56" s="8" customFormat="1" ht="15.75" x14ac:dyDescent="0.25">
      <c r="A15" s="29" t="s">
        <v>64</v>
      </c>
      <c r="B15" s="28"/>
      <c r="C15" s="28"/>
      <c r="D15" s="28">
        <v>5268</v>
      </c>
      <c r="E15" s="28">
        <v>5343</v>
      </c>
      <c r="F15" s="28">
        <v>5426</v>
      </c>
      <c r="G15" s="28">
        <v>5499</v>
      </c>
      <c r="H15" s="28">
        <v>5368</v>
      </c>
      <c r="I15" s="28">
        <v>5396</v>
      </c>
      <c r="J15" s="28">
        <v>5383</v>
      </c>
      <c r="K15" s="28">
        <v>5345</v>
      </c>
      <c r="L15" s="28">
        <v>5365</v>
      </c>
      <c r="M15" s="28">
        <v>5368</v>
      </c>
      <c r="N15" s="28">
        <v>5456</v>
      </c>
      <c r="O15" s="28">
        <v>5391</v>
      </c>
      <c r="P15" s="28">
        <v>5424</v>
      </c>
      <c r="Q15" s="28">
        <v>5202</v>
      </c>
      <c r="R15" s="28">
        <v>4698</v>
      </c>
      <c r="S15" s="28">
        <v>4925</v>
      </c>
      <c r="T15" s="28">
        <v>5012</v>
      </c>
      <c r="U15" s="28">
        <v>5041</v>
      </c>
      <c r="V15" s="28">
        <v>5138</v>
      </c>
      <c r="W15" s="28">
        <v>5166</v>
      </c>
      <c r="X15" s="28">
        <v>5139</v>
      </c>
      <c r="Y15" s="28">
        <v>5033</v>
      </c>
      <c r="Z15" s="28">
        <v>5292</v>
      </c>
      <c r="AA15" s="28">
        <v>5320</v>
      </c>
      <c r="AB15" s="28">
        <v>5263</v>
      </c>
      <c r="AC15" s="28">
        <v>5295</v>
      </c>
      <c r="AD15" s="28">
        <v>5308</v>
      </c>
      <c r="AE15" s="28">
        <v>5376</v>
      </c>
      <c r="AF15" s="28">
        <v>5388</v>
      </c>
      <c r="AG15" s="28">
        <v>5485</v>
      </c>
      <c r="AH15" s="28">
        <v>5536</v>
      </c>
      <c r="AI15" s="28">
        <v>5654</v>
      </c>
      <c r="AJ15" s="28">
        <v>5503</v>
      </c>
      <c r="AK15" s="28">
        <v>5604</v>
      </c>
      <c r="AL15" s="28">
        <v>5566</v>
      </c>
      <c r="AM15" s="39">
        <v>5629</v>
      </c>
      <c r="AN15" s="30">
        <v>5366</v>
      </c>
      <c r="AO15" s="30">
        <v>5264</v>
      </c>
      <c r="AP15" s="30">
        <v>5201</v>
      </c>
      <c r="AQ15" s="30">
        <v>5018</v>
      </c>
      <c r="AR15" s="30">
        <v>4912</v>
      </c>
      <c r="AS15" s="30">
        <v>4635</v>
      </c>
      <c r="AT15" s="30">
        <v>4846</v>
      </c>
      <c r="AU15" s="30">
        <v>4746</v>
      </c>
      <c r="AV15" s="30">
        <v>4575</v>
      </c>
      <c r="AW15" s="30">
        <v>4660</v>
      </c>
      <c r="AX15" s="30">
        <v>4796</v>
      </c>
      <c r="AY15" s="39">
        <v>4622</v>
      </c>
      <c r="AZ15" s="39">
        <v>4771</v>
      </c>
      <c r="BA15" s="39">
        <v>4754</v>
      </c>
      <c r="BB15" s="39">
        <v>4834</v>
      </c>
      <c r="BC15" s="39">
        <v>4894</v>
      </c>
      <c r="BD15" s="39">
        <v>4823</v>
      </c>
    </row>
    <row r="16" spans="1:56" s="8" customFormat="1" ht="15.75" x14ac:dyDescent="0.25">
      <c r="A16" s="29" t="s">
        <v>65</v>
      </c>
      <c r="B16" s="28"/>
      <c r="C16" s="28"/>
      <c r="D16" s="31">
        <v>21278</v>
      </c>
      <c r="E16" s="31">
        <v>21505</v>
      </c>
      <c r="F16" s="31">
        <v>21638</v>
      </c>
      <c r="G16" s="31">
        <v>21957</v>
      </c>
      <c r="H16" s="31">
        <v>21448</v>
      </c>
      <c r="I16" s="31">
        <v>21785</v>
      </c>
      <c r="J16" s="31">
        <v>21870</v>
      </c>
      <c r="K16" s="31">
        <v>21817</v>
      </c>
      <c r="L16" s="31">
        <v>21811</v>
      </c>
      <c r="M16" s="31">
        <v>21726</v>
      </c>
      <c r="N16" s="31">
        <v>22219</v>
      </c>
      <c r="O16" s="31">
        <v>22337</v>
      </c>
      <c r="P16" s="31">
        <f>+P17-P15</f>
        <v>22517</v>
      </c>
      <c r="Q16" s="31">
        <f t="shared" ref="Q16:AJ16" si="2">+Q17-Q15</f>
        <v>21640</v>
      </c>
      <c r="R16" s="31">
        <f t="shared" si="2"/>
        <v>19674</v>
      </c>
      <c r="S16" s="31">
        <f t="shared" si="2"/>
        <v>20955</v>
      </c>
      <c r="T16" s="31">
        <f t="shared" si="2"/>
        <v>21399</v>
      </c>
      <c r="U16" s="31">
        <f t="shared" si="2"/>
        <v>21596</v>
      </c>
      <c r="V16" s="31">
        <f t="shared" si="2"/>
        <v>22054</v>
      </c>
      <c r="W16" s="31">
        <f t="shared" si="2"/>
        <v>22453</v>
      </c>
      <c r="X16" s="31">
        <f t="shared" si="2"/>
        <v>22345</v>
      </c>
      <c r="Y16" s="31">
        <f t="shared" si="2"/>
        <v>21980</v>
      </c>
      <c r="Z16" s="31">
        <f t="shared" si="2"/>
        <v>23453</v>
      </c>
      <c r="AA16" s="31">
        <f t="shared" si="2"/>
        <v>23998</v>
      </c>
      <c r="AB16" s="31">
        <f t="shared" si="2"/>
        <v>23762</v>
      </c>
      <c r="AC16" s="31">
        <f t="shared" si="2"/>
        <v>24239</v>
      </c>
      <c r="AD16" s="31">
        <f t="shared" si="2"/>
        <v>24583</v>
      </c>
      <c r="AE16" s="31">
        <f t="shared" si="2"/>
        <v>25011</v>
      </c>
      <c r="AF16" s="31">
        <f t="shared" si="2"/>
        <v>25198</v>
      </c>
      <c r="AG16" s="31">
        <f t="shared" si="2"/>
        <v>25686</v>
      </c>
      <c r="AH16" s="31">
        <f t="shared" si="2"/>
        <v>26016</v>
      </c>
      <c r="AI16" s="31">
        <f t="shared" si="2"/>
        <v>26619</v>
      </c>
      <c r="AJ16" s="31">
        <f t="shared" si="2"/>
        <v>26012</v>
      </c>
      <c r="AK16" s="31">
        <v>26747</v>
      </c>
      <c r="AL16" s="31">
        <v>26790</v>
      </c>
      <c r="AM16" s="32">
        <v>27448</v>
      </c>
      <c r="AN16" s="32">
        <v>26654</v>
      </c>
      <c r="AO16" s="32">
        <v>26378</v>
      </c>
      <c r="AP16" s="32">
        <v>26533</v>
      </c>
      <c r="AQ16" s="32">
        <v>25454</v>
      </c>
      <c r="AR16" s="32">
        <v>25318</v>
      </c>
      <c r="AS16" s="32">
        <v>24057</v>
      </c>
      <c r="AT16" s="32">
        <v>25053</v>
      </c>
      <c r="AU16" s="32">
        <v>24604</v>
      </c>
      <c r="AV16" s="32">
        <v>23711</v>
      </c>
      <c r="AW16" s="32">
        <v>24560</v>
      </c>
      <c r="AX16" s="32">
        <v>25648</v>
      </c>
      <c r="AY16" s="32">
        <v>24925</v>
      </c>
      <c r="AZ16" s="32">
        <v>26020</v>
      </c>
      <c r="BA16" s="32">
        <v>25862</v>
      </c>
      <c r="BB16" s="32">
        <v>26092</v>
      </c>
      <c r="BC16" s="32">
        <v>26275</v>
      </c>
      <c r="BD16" s="32">
        <v>25721</v>
      </c>
    </row>
    <row r="17" spans="1:56" s="8" customFormat="1" ht="15.75" x14ac:dyDescent="0.25">
      <c r="A17" s="29" t="s">
        <v>66</v>
      </c>
      <c r="B17" s="28"/>
      <c r="C17" s="28"/>
      <c r="D17" s="28">
        <v>26546</v>
      </c>
      <c r="E17" s="28">
        <v>26848</v>
      </c>
      <c r="F17" s="28">
        <v>27064</v>
      </c>
      <c r="G17" s="28">
        <v>27456</v>
      </c>
      <c r="H17" s="28">
        <v>26816</v>
      </c>
      <c r="I17" s="28">
        <v>27181</v>
      </c>
      <c r="J17" s="28">
        <v>27253</v>
      </c>
      <c r="K17" s="28">
        <v>27162</v>
      </c>
      <c r="L17" s="28">
        <v>27176</v>
      </c>
      <c r="M17" s="28">
        <v>27094</v>
      </c>
      <c r="N17" s="28">
        <v>27675</v>
      </c>
      <c r="O17" s="28">
        <v>27728</v>
      </c>
      <c r="P17" s="28">
        <v>27941</v>
      </c>
      <c r="Q17" s="28">
        <v>26842</v>
      </c>
      <c r="R17" s="28">
        <v>24372</v>
      </c>
      <c r="S17" s="28">
        <v>25880</v>
      </c>
      <c r="T17" s="28">
        <v>26411</v>
      </c>
      <c r="U17" s="28">
        <v>26637</v>
      </c>
      <c r="V17" s="28">
        <v>27192</v>
      </c>
      <c r="W17" s="28">
        <v>27619</v>
      </c>
      <c r="X17" s="28">
        <v>27484</v>
      </c>
      <c r="Y17" s="28">
        <v>27013</v>
      </c>
      <c r="Z17" s="28">
        <v>28745</v>
      </c>
      <c r="AA17" s="28">
        <v>29318</v>
      </c>
      <c r="AB17" s="28">
        <v>29025</v>
      </c>
      <c r="AC17" s="28">
        <v>29534</v>
      </c>
      <c r="AD17" s="28">
        <v>29891</v>
      </c>
      <c r="AE17" s="28">
        <v>30387</v>
      </c>
      <c r="AF17" s="28">
        <v>30586</v>
      </c>
      <c r="AG17" s="28">
        <v>31171</v>
      </c>
      <c r="AH17" s="28">
        <v>31552</v>
      </c>
      <c r="AI17" s="30">
        <v>32273</v>
      </c>
      <c r="AJ17" s="28">
        <v>31515</v>
      </c>
      <c r="AK17" s="28">
        <v>32351</v>
      </c>
      <c r="AL17" s="28">
        <v>32356</v>
      </c>
      <c r="AM17" s="39">
        <v>33077</v>
      </c>
      <c r="AN17" s="30">
        <v>32020</v>
      </c>
      <c r="AO17" s="30">
        <v>31642</v>
      </c>
      <c r="AP17" s="30">
        <v>31734</v>
      </c>
      <c r="AQ17" s="30">
        <v>30472</v>
      </c>
      <c r="AR17" s="30">
        <v>30230</v>
      </c>
      <c r="AS17" s="30">
        <v>28692</v>
      </c>
      <c r="AT17" s="30">
        <v>29899</v>
      </c>
      <c r="AU17" s="30">
        <v>29350</v>
      </c>
      <c r="AV17" s="30">
        <v>28286</v>
      </c>
      <c r="AW17" s="30">
        <v>29220</v>
      </c>
      <c r="AX17" s="30">
        <v>30444</v>
      </c>
      <c r="AY17" s="39">
        <v>29547</v>
      </c>
      <c r="AZ17" s="39">
        <v>30791</v>
      </c>
      <c r="BA17" s="39">
        <v>30616</v>
      </c>
      <c r="BB17" s="39">
        <v>30926</v>
      </c>
      <c r="BC17" s="39">
        <v>31169</v>
      </c>
      <c r="BD17" s="39">
        <v>30544</v>
      </c>
    </row>
    <row r="18" spans="1:56" s="8" customFormat="1" ht="15.75" x14ac:dyDescent="0.25">
      <c r="A18" s="3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30"/>
      <c r="AJ18" s="28"/>
      <c r="AK18" s="28"/>
      <c r="AL18" s="28"/>
      <c r="AM18" s="53"/>
      <c r="AN18" s="28"/>
      <c r="AO18" s="28"/>
      <c r="AP18" s="28"/>
      <c r="AQ18" s="28"/>
      <c r="AR18" s="28"/>
      <c r="AS18" s="28"/>
      <c r="AT18" s="30"/>
      <c r="AU18" s="30"/>
      <c r="AV18" s="30"/>
      <c r="AW18" s="30"/>
      <c r="AX18" s="30"/>
      <c r="AY18" s="39"/>
      <c r="AZ18" s="39"/>
      <c r="BA18" s="39"/>
      <c r="BB18" s="39"/>
      <c r="BC18" s="39"/>
      <c r="BD18" s="39"/>
    </row>
    <row r="19" spans="1:56" s="8" customFormat="1" ht="15.75" x14ac:dyDescent="0.25">
      <c r="A19" s="27" t="s">
        <v>32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30"/>
      <c r="AJ19" s="28"/>
      <c r="AK19" s="28"/>
      <c r="AL19" s="28"/>
      <c r="AM19" s="39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9"/>
      <c r="AZ19" s="39"/>
      <c r="BA19" s="39"/>
      <c r="BB19" s="39"/>
      <c r="BC19" s="39"/>
      <c r="BD19" s="39"/>
    </row>
    <row r="20" spans="1:56" s="8" customFormat="1" ht="15.75" x14ac:dyDescent="0.25">
      <c r="A20" s="29" t="s">
        <v>64</v>
      </c>
      <c r="B20" s="28"/>
      <c r="C20" s="28"/>
      <c r="D20" s="28">
        <v>91475</v>
      </c>
      <c r="E20" s="28">
        <v>93322</v>
      </c>
      <c r="F20" s="28">
        <v>94837</v>
      </c>
      <c r="G20" s="28">
        <v>96673</v>
      </c>
      <c r="H20" s="28">
        <v>93990</v>
      </c>
      <c r="I20" s="28">
        <v>95572</v>
      </c>
      <c r="J20" s="28">
        <v>95941</v>
      </c>
      <c r="K20" s="28">
        <v>95553</v>
      </c>
      <c r="L20" s="28">
        <v>96144</v>
      </c>
      <c r="M20" s="28">
        <v>96386</v>
      </c>
      <c r="N20" s="28">
        <v>98423</v>
      </c>
      <c r="O20" s="28">
        <v>98552</v>
      </c>
      <c r="P20" s="28">
        <f>+P10+P15</f>
        <v>99502</v>
      </c>
      <c r="Q20" s="28">
        <f t="shared" ref="Q20:AJ20" si="3">+Q10+Q15</f>
        <v>95598</v>
      </c>
      <c r="R20" s="28">
        <f t="shared" si="3"/>
        <v>86599</v>
      </c>
      <c r="S20" s="28">
        <f t="shared" si="3"/>
        <v>91687</v>
      </c>
      <c r="T20" s="28">
        <f t="shared" si="3"/>
        <v>93663</v>
      </c>
      <c r="U20" s="28">
        <f t="shared" si="3"/>
        <v>94574</v>
      </c>
      <c r="V20" s="28">
        <f t="shared" si="3"/>
        <v>97311</v>
      </c>
      <c r="W20" s="28">
        <f t="shared" si="3"/>
        <v>98682</v>
      </c>
      <c r="X20" s="28">
        <f t="shared" si="3"/>
        <v>98013</v>
      </c>
      <c r="Y20" s="28">
        <f t="shared" si="3"/>
        <v>96037</v>
      </c>
      <c r="Z20" s="28">
        <f t="shared" si="3"/>
        <v>101521</v>
      </c>
      <c r="AA20" s="28">
        <f t="shared" si="3"/>
        <v>103033</v>
      </c>
      <c r="AB20" s="28">
        <f t="shared" si="3"/>
        <v>102581</v>
      </c>
      <c r="AC20" s="28">
        <f t="shared" si="3"/>
        <v>104264</v>
      </c>
      <c r="AD20" s="28">
        <f t="shared" si="3"/>
        <v>106053</v>
      </c>
      <c r="AE20" s="28">
        <f t="shared" si="3"/>
        <v>107539</v>
      </c>
      <c r="AF20" s="28">
        <f t="shared" si="3"/>
        <v>108391</v>
      </c>
      <c r="AG20" s="28">
        <f t="shared" si="3"/>
        <v>110703</v>
      </c>
      <c r="AH20" s="28">
        <f t="shared" si="3"/>
        <v>111994</v>
      </c>
      <c r="AI20" s="28">
        <f t="shared" si="3"/>
        <v>114544</v>
      </c>
      <c r="AJ20" s="28">
        <f t="shared" si="3"/>
        <v>112054</v>
      </c>
      <c r="AK20" s="28">
        <v>114360</v>
      </c>
      <c r="AL20" s="28">
        <v>114198</v>
      </c>
      <c r="AM20" s="39">
        <f>+AM10+AM15</f>
        <v>116170</v>
      </c>
      <c r="AN20" s="30">
        <f>+AN10+AN15</f>
        <v>113420</v>
      </c>
      <c r="AO20" s="30">
        <f>+AO10+AO15</f>
        <v>111832</v>
      </c>
      <c r="AP20" s="30">
        <f>+AP10+AP15</f>
        <v>112388</v>
      </c>
      <c r="AQ20" s="30">
        <f>+AQ10+AQ15</f>
        <v>107811</v>
      </c>
      <c r="AR20" s="30">
        <v>107010</v>
      </c>
      <c r="AS20" s="30">
        <v>101238</v>
      </c>
      <c r="AT20" s="30">
        <v>105812</v>
      </c>
      <c r="AU20" s="30">
        <v>103785</v>
      </c>
      <c r="AV20" s="30">
        <v>100035</v>
      </c>
      <c r="AW20" s="30">
        <v>102817</v>
      </c>
      <c r="AX20" s="30">
        <v>107682</v>
      </c>
      <c r="AY20" s="39">
        <v>103897</v>
      </c>
      <c r="AZ20" s="39">
        <f>+AZ10+AZ15</f>
        <v>108958</v>
      </c>
      <c r="BA20" s="39">
        <f t="shared" ref="BA20:BB20" si="4">+BA10+BA15</f>
        <v>108133</v>
      </c>
      <c r="BB20" s="39">
        <f t="shared" si="4"/>
        <v>108903</v>
      </c>
      <c r="BC20" s="39">
        <v>110318</v>
      </c>
      <c r="BD20" s="39">
        <v>107842</v>
      </c>
    </row>
    <row r="21" spans="1:56" s="8" customFormat="1" ht="15.75" x14ac:dyDescent="0.25">
      <c r="A21" s="29" t="s">
        <v>65</v>
      </c>
      <c r="B21" s="28"/>
      <c r="C21" s="28"/>
      <c r="D21" s="31">
        <v>24680</v>
      </c>
      <c r="E21" s="31">
        <v>25075</v>
      </c>
      <c r="F21" s="31">
        <v>25232</v>
      </c>
      <c r="G21" s="31">
        <v>25632</v>
      </c>
      <c r="H21" s="31">
        <v>25031</v>
      </c>
      <c r="I21" s="31">
        <v>25459</v>
      </c>
      <c r="J21" s="31">
        <v>25542</v>
      </c>
      <c r="K21" s="31">
        <v>25506</v>
      </c>
      <c r="L21" s="31">
        <v>25553</v>
      </c>
      <c r="M21" s="31">
        <v>25519</v>
      </c>
      <c r="N21" s="31">
        <v>26122</v>
      </c>
      <c r="O21" s="31">
        <v>26268</v>
      </c>
      <c r="P21" s="31">
        <v>26548</v>
      </c>
      <c r="Q21" s="31">
        <v>25672</v>
      </c>
      <c r="R21" s="31">
        <v>23600</v>
      </c>
      <c r="S21" s="31">
        <v>25104</v>
      </c>
      <c r="T21" s="31">
        <v>25646</v>
      </c>
      <c r="U21" s="31">
        <v>25893</v>
      </c>
      <c r="V21" s="31">
        <v>26507</v>
      </c>
      <c r="W21" s="31">
        <v>26976</v>
      </c>
      <c r="X21" s="31">
        <v>27002</v>
      </c>
      <c r="Y21" s="31">
        <v>26778</v>
      </c>
      <c r="Z21" s="31">
        <v>28672</v>
      </c>
      <c r="AA21" s="31">
        <v>29550</v>
      </c>
      <c r="AB21" s="31">
        <v>29423</v>
      </c>
      <c r="AC21" s="31">
        <v>30293</v>
      </c>
      <c r="AD21" s="31">
        <v>30823</v>
      </c>
      <c r="AE21" s="31">
        <v>31490</v>
      </c>
      <c r="AF21" s="31">
        <v>31862</v>
      </c>
      <c r="AG21" s="31">
        <v>32642</v>
      </c>
      <c r="AH21" s="31">
        <v>33060</v>
      </c>
      <c r="AI21" s="32">
        <v>34025</v>
      </c>
      <c r="AJ21" s="31">
        <v>33408</v>
      </c>
      <c r="AK21" s="31">
        <v>34478</v>
      </c>
      <c r="AL21" s="31">
        <v>34645</v>
      </c>
      <c r="AM21" s="32">
        <v>36454</v>
      </c>
      <c r="AN21" s="32">
        <v>35431</v>
      </c>
      <c r="AO21" s="32">
        <v>35347</v>
      </c>
      <c r="AP21" s="32">
        <v>35617</v>
      </c>
      <c r="AQ21" s="32">
        <v>34285</v>
      </c>
      <c r="AR21" s="32">
        <v>34304</v>
      </c>
      <c r="AS21" s="32">
        <v>32921</v>
      </c>
      <c r="AT21" s="32">
        <v>34499</v>
      </c>
      <c r="AU21" s="32">
        <v>34137</v>
      </c>
      <c r="AV21" s="32">
        <v>33274</v>
      </c>
      <c r="AW21" s="32">
        <v>34739</v>
      </c>
      <c r="AX21" s="32">
        <v>36445</v>
      </c>
      <c r="AY21" s="32">
        <v>36459</v>
      </c>
      <c r="AZ21" s="32">
        <f>+AZ22-AZ20</f>
        <v>37216</v>
      </c>
      <c r="BA21" s="32">
        <f t="shared" ref="BA21:BB21" si="5">+BA22-BA20</f>
        <v>37447</v>
      </c>
      <c r="BB21" s="32">
        <f t="shared" si="5"/>
        <v>37889</v>
      </c>
      <c r="BC21" s="32">
        <v>38128</v>
      </c>
      <c r="BD21" s="32">
        <v>37531</v>
      </c>
    </row>
    <row r="22" spans="1:56" s="8" customFormat="1" ht="15.75" x14ac:dyDescent="0.25">
      <c r="A22" s="29" t="s">
        <v>66</v>
      </c>
      <c r="B22" s="28"/>
      <c r="C22" s="28"/>
      <c r="D22" s="28">
        <v>116155</v>
      </c>
      <c r="E22" s="28">
        <v>118397</v>
      </c>
      <c r="F22" s="28">
        <v>120069</v>
      </c>
      <c r="G22" s="28">
        <v>122305</v>
      </c>
      <c r="H22" s="28">
        <v>119021</v>
      </c>
      <c r="I22" s="28">
        <v>121031</v>
      </c>
      <c r="J22" s="28">
        <v>121483</v>
      </c>
      <c r="K22" s="28">
        <v>121059</v>
      </c>
      <c r="L22" s="28">
        <v>121697</v>
      </c>
      <c r="M22" s="28">
        <v>121905</v>
      </c>
      <c r="N22" s="28">
        <v>124545</v>
      </c>
      <c r="O22" s="28">
        <v>124820</v>
      </c>
      <c r="P22" s="28">
        <v>126050</v>
      </c>
      <c r="Q22" s="28">
        <v>121270</v>
      </c>
      <c r="R22" s="28">
        <v>110199</v>
      </c>
      <c r="S22" s="28">
        <v>116791</v>
      </c>
      <c r="T22" s="28">
        <v>119309</v>
      </c>
      <c r="U22" s="28">
        <v>120467</v>
      </c>
      <c r="V22" s="28">
        <v>123818</v>
      </c>
      <c r="W22" s="28">
        <v>125658</v>
      </c>
      <c r="X22" s="28">
        <v>125015</v>
      </c>
      <c r="Y22" s="28">
        <v>122815</v>
      </c>
      <c r="Z22" s="28">
        <v>130193</v>
      </c>
      <c r="AA22" s="28">
        <v>132583</v>
      </c>
      <c r="AB22" s="28">
        <v>132004</v>
      </c>
      <c r="AC22" s="28">
        <v>134557</v>
      </c>
      <c r="AD22" s="28">
        <v>136876</v>
      </c>
      <c r="AE22" s="28">
        <v>139029</v>
      </c>
      <c r="AF22" s="28">
        <v>140253</v>
      </c>
      <c r="AG22" s="28">
        <v>143345</v>
      </c>
      <c r="AH22" s="28">
        <v>145054</v>
      </c>
      <c r="AI22" s="30">
        <v>148569</v>
      </c>
      <c r="AJ22" s="28">
        <v>145462</v>
      </c>
      <c r="AK22" s="28">
        <v>148838</v>
      </c>
      <c r="AL22" s="28">
        <v>148843</v>
      </c>
      <c r="AM22" s="39">
        <v>152624</v>
      </c>
      <c r="AN22" s="30">
        <v>148851</v>
      </c>
      <c r="AO22" s="30">
        <v>147179</v>
      </c>
      <c r="AP22" s="30">
        <v>148005</v>
      </c>
      <c r="AQ22" s="30">
        <v>142096</v>
      </c>
      <c r="AR22" s="30">
        <v>141314</v>
      </c>
      <c r="AS22" s="30">
        <v>134159</v>
      </c>
      <c r="AT22" s="30">
        <v>140311</v>
      </c>
      <c r="AU22" s="30">
        <v>137922</v>
      </c>
      <c r="AV22" s="30">
        <v>133309</v>
      </c>
      <c r="AW22" s="30">
        <v>137556</v>
      </c>
      <c r="AX22" s="30">
        <v>144127</v>
      </c>
      <c r="AY22" s="39">
        <v>140356</v>
      </c>
      <c r="AZ22" s="39">
        <v>146174</v>
      </c>
      <c r="BA22" s="39">
        <v>145580</v>
      </c>
      <c r="BB22" s="39">
        <v>146792</v>
      </c>
      <c r="BC22" s="39">
        <v>148446</v>
      </c>
      <c r="BD22" s="39">
        <v>145373</v>
      </c>
    </row>
    <row r="23" spans="1:56" s="8" customFormat="1" ht="15.75" x14ac:dyDescent="0.25">
      <c r="A23" s="35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30"/>
      <c r="AJ23" s="28"/>
      <c r="AK23" s="28"/>
      <c r="AL23" s="28"/>
      <c r="AM23" s="39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9"/>
      <c r="AZ23" s="39"/>
      <c r="BA23" s="39"/>
      <c r="BB23" s="39"/>
      <c r="BC23" s="39"/>
      <c r="BD23" s="39"/>
    </row>
    <row r="24" spans="1:56" s="8" customFormat="1" ht="15.75" x14ac:dyDescent="0.25">
      <c r="A24" s="36" t="s">
        <v>68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9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9"/>
      <c r="AZ24" s="39"/>
      <c r="BA24" s="39"/>
      <c r="BB24" s="39"/>
      <c r="BC24" s="39"/>
      <c r="BD24" s="39"/>
    </row>
    <row r="25" spans="1:56" s="8" customFormat="1" ht="15.75" x14ac:dyDescent="0.25">
      <c r="A25" s="35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9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9"/>
      <c r="AZ25" s="39"/>
      <c r="BA25" s="39"/>
      <c r="BB25" s="39"/>
      <c r="BC25" s="39"/>
      <c r="BD25" s="39"/>
    </row>
    <row r="26" spans="1:56" s="7" customFormat="1" ht="15.75" x14ac:dyDescent="0.25">
      <c r="A26" s="27" t="s">
        <v>69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9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9"/>
      <c r="AZ26" s="39"/>
      <c r="BA26" s="39"/>
      <c r="BB26" s="39"/>
      <c r="BC26" s="39"/>
      <c r="BD26" s="39"/>
    </row>
    <row r="27" spans="1:56" s="7" customFormat="1" ht="15.75" x14ac:dyDescent="0.25">
      <c r="A27" s="29" t="s">
        <v>47</v>
      </c>
      <c r="B27" s="30"/>
      <c r="C27" s="30"/>
      <c r="D27" s="30">
        <v>55317</v>
      </c>
      <c r="E27" s="30">
        <v>56557</v>
      </c>
      <c r="F27" s="30">
        <v>57694</v>
      </c>
      <c r="G27" s="30">
        <v>58838</v>
      </c>
      <c r="H27" s="30">
        <v>57352</v>
      </c>
      <c r="I27" s="30">
        <v>58864</v>
      </c>
      <c r="J27" s="30">
        <v>59205</v>
      </c>
      <c r="K27" s="30">
        <v>59050</v>
      </c>
      <c r="L27" s="30">
        <v>59275</v>
      </c>
      <c r="M27" s="30">
        <v>59364</v>
      </c>
      <c r="N27" s="30">
        <v>60676</v>
      </c>
      <c r="O27" s="30">
        <v>60839</v>
      </c>
      <c r="P27" s="30">
        <v>61856</v>
      </c>
      <c r="Q27" s="30">
        <v>59613</v>
      </c>
      <c r="R27" s="30">
        <v>54288</v>
      </c>
      <c r="S27" s="30">
        <v>58013</v>
      </c>
      <c r="T27" s="30">
        <v>59477</v>
      </c>
      <c r="U27" s="30">
        <v>60132</v>
      </c>
      <c r="V27" s="30">
        <v>62390</v>
      </c>
      <c r="W27" s="30">
        <v>63288</v>
      </c>
      <c r="X27" s="30">
        <v>63599</v>
      </c>
      <c r="Y27" s="30">
        <v>62494</v>
      </c>
      <c r="Z27" s="30">
        <v>66826</v>
      </c>
      <c r="AA27" s="30">
        <v>68678</v>
      </c>
      <c r="AB27" s="30">
        <v>52654.100047560001</v>
      </c>
      <c r="AC27" s="30">
        <v>53661.719226629997</v>
      </c>
      <c r="AD27" s="30">
        <v>55310.234614909998</v>
      </c>
      <c r="AE27" s="30">
        <v>56836</v>
      </c>
      <c r="AF27" s="30">
        <v>57291.964604280001</v>
      </c>
      <c r="AG27" s="30">
        <v>58765.347232020002</v>
      </c>
      <c r="AH27" s="30">
        <v>59790.796691440002</v>
      </c>
      <c r="AI27" s="30">
        <v>61296.553307039998</v>
      </c>
      <c r="AJ27" s="30">
        <v>59720.711530820001</v>
      </c>
      <c r="AK27" s="30">
        <v>61051.580944770001</v>
      </c>
      <c r="AL27" s="30">
        <v>61020</v>
      </c>
      <c r="AM27" s="39">
        <v>62969</v>
      </c>
      <c r="AN27" s="30">
        <v>61029</v>
      </c>
      <c r="AO27" s="30">
        <v>60185</v>
      </c>
      <c r="AP27" s="30">
        <v>60291</v>
      </c>
      <c r="AQ27" s="30">
        <v>57619</v>
      </c>
      <c r="AR27" s="30">
        <v>56878</v>
      </c>
      <c r="AS27" s="30">
        <v>53576</v>
      </c>
      <c r="AT27" s="30">
        <v>56263</v>
      </c>
      <c r="AU27" s="30">
        <v>54869</v>
      </c>
      <c r="AV27" s="30">
        <v>52540</v>
      </c>
      <c r="AW27" s="30">
        <v>54027</v>
      </c>
      <c r="AX27" s="30">
        <v>56422</v>
      </c>
      <c r="AY27" s="39">
        <v>54434</v>
      </c>
      <c r="AZ27" s="39">
        <v>56079</v>
      </c>
      <c r="BA27" s="39">
        <v>55820</v>
      </c>
      <c r="BB27" s="39">
        <v>56490</v>
      </c>
      <c r="BC27" s="39">
        <v>56897</v>
      </c>
      <c r="BD27" s="39">
        <v>55260</v>
      </c>
    </row>
    <row r="28" spans="1:56" s="7" customFormat="1" ht="15.75" x14ac:dyDescent="0.25">
      <c r="A28" s="29" t="s">
        <v>70</v>
      </c>
      <c r="B28" s="30"/>
      <c r="C28" s="30" t="s">
        <v>40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8">
        <v>-15996</v>
      </c>
      <c r="AB28" s="37"/>
      <c r="AC28" s="37"/>
      <c r="AD28" s="37"/>
      <c r="AE28" s="37"/>
      <c r="AF28" s="37"/>
      <c r="AG28" s="37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</row>
    <row r="29" spans="1:56" s="7" customFormat="1" ht="15.75" x14ac:dyDescent="0.25">
      <c r="A29" s="29" t="s">
        <v>71</v>
      </c>
      <c r="B29" s="30"/>
      <c r="C29" s="30" t="s">
        <v>41</v>
      </c>
      <c r="D29" s="30">
        <v>55317</v>
      </c>
      <c r="E29" s="30">
        <v>56557</v>
      </c>
      <c r="F29" s="30">
        <v>57694</v>
      </c>
      <c r="G29" s="30">
        <v>58838</v>
      </c>
      <c r="H29" s="30">
        <v>57352</v>
      </c>
      <c r="I29" s="30">
        <v>58864</v>
      </c>
      <c r="J29" s="30">
        <v>59205</v>
      </c>
      <c r="K29" s="30">
        <v>59050</v>
      </c>
      <c r="L29" s="30">
        <v>59275</v>
      </c>
      <c r="M29" s="30">
        <v>59364</v>
      </c>
      <c r="N29" s="30">
        <v>60676</v>
      </c>
      <c r="O29" s="30">
        <v>60839</v>
      </c>
      <c r="P29" s="30">
        <v>61856</v>
      </c>
      <c r="Q29" s="30">
        <v>59613</v>
      </c>
      <c r="R29" s="30">
        <v>54288</v>
      </c>
      <c r="S29" s="30">
        <v>58013</v>
      </c>
      <c r="T29" s="30">
        <v>59477</v>
      </c>
      <c r="U29" s="30">
        <v>60132</v>
      </c>
      <c r="V29" s="30">
        <v>62390</v>
      </c>
      <c r="W29" s="30">
        <v>63288</v>
      </c>
      <c r="X29" s="30">
        <v>63599</v>
      </c>
      <c r="Y29" s="30">
        <v>62494</v>
      </c>
      <c r="Z29" s="30">
        <v>66826</v>
      </c>
      <c r="AA29" s="30">
        <f>+AA27+AA28</f>
        <v>52682</v>
      </c>
      <c r="AB29" s="30">
        <f t="shared" ref="AB29:AK29" si="6">+AB27+AB28</f>
        <v>52654.100047560001</v>
      </c>
      <c r="AC29" s="30">
        <f t="shared" si="6"/>
        <v>53661.719226629997</v>
      </c>
      <c r="AD29" s="30">
        <f t="shared" si="6"/>
        <v>55310.234614909998</v>
      </c>
      <c r="AE29" s="30">
        <v>56836</v>
      </c>
      <c r="AF29" s="30">
        <f t="shared" si="6"/>
        <v>57291.964604280001</v>
      </c>
      <c r="AG29" s="30">
        <f t="shared" si="6"/>
        <v>58765.347232020002</v>
      </c>
      <c r="AH29" s="30">
        <f t="shared" si="6"/>
        <v>59790.796691440002</v>
      </c>
      <c r="AI29" s="30">
        <f t="shared" si="6"/>
        <v>61296.553307039998</v>
      </c>
      <c r="AJ29" s="30">
        <f t="shared" si="6"/>
        <v>59720.711530820001</v>
      </c>
      <c r="AK29" s="30">
        <f t="shared" si="6"/>
        <v>61051.580944770001</v>
      </c>
      <c r="AL29" s="30">
        <v>61020</v>
      </c>
      <c r="AM29" s="39">
        <v>62969</v>
      </c>
      <c r="AN29" s="30">
        <v>61029</v>
      </c>
      <c r="AO29" s="30">
        <v>60185</v>
      </c>
      <c r="AP29" s="30">
        <v>60291</v>
      </c>
      <c r="AQ29" s="30">
        <v>57619</v>
      </c>
      <c r="AR29" s="30">
        <v>56878</v>
      </c>
      <c r="AS29" s="30">
        <v>53576</v>
      </c>
      <c r="AT29" s="30">
        <v>56263</v>
      </c>
      <c r="AU29" s="30">
        <v>54869</v>
      </c>
      <c r="AV29" s="30">
        <v>52540</v>
      </c>
      <c r="AW29" s="30">
        <v>54027</v>
      </c>
      <c r="AX29" s="30">
        <v>56422</v>
      </c>
      <c r="AY29" s="39">
        <v>54434</v>
      </c>
      <c r="AZ29" s="39">
        <f>+AZ27</f>
        <v>56079</v>
      </c>
      <c r="BA29" s="39">
        <f t="shared" ref="BA29:BB29" si="7">+BA27</f>
        <v>55820</v>
      </c>
      <c r="BB29" s="39">
        <f t="shared" si="7"/>
        <v>56490</v>
      </c>
      <c r="BC29" s="39">
        <v>56897</v>
      </c>
      <c r="BD29" s="39">
        <v>55260</v>
      </c>
    </row>
    <row r="30" spans="1:56" s="8" customFormat="1" ht="15.75" x14ac:dyDescent="0.25">
      <c r="A30" s="29" t="s">
        <v>48</v>
      </c>
      <c r="B30" s="30"/>
      <c r="C30" s="30"/>
      <c r="D30" s="32">
        <v>1667</v>
      </c>
      <c r="E30" s="32">
        <v>1734</v>
      </c>
      <c r="F30" s="32">
        <v>1804</v>
      </c>
      <c r="G30" s="32">
        <v>1850</v>
      </c>
      <c r="H30" s="32">
        <v>1850</v>
      </c>
      <c r="I30" s="32">
        <v>1865</v>
      </c>
      <c r="J30" s="32">
        <v>2037</v>
      </c>
      <c r="K30" s="32">
        <v>2179</v>
      </c>
      <c r="L30" s="32">
        <v>2159</v>
      </c>
      <c r="M30" s="32">
        <v>2205</v>
      </c>
      <c r="N30" s="32">
        <v>2286</v>
      </c>
      <c r="O30" s="32">
        <v>2372</v>
      </c>
      <c r="P30" s="32">
        <v>2463</v>
      </c>
      <c r="Q30" s="32">
        <v>2528</v>
      </c>
      <c r="R30" s="32">
        <v>2335</v>
      </c>
      <c r="S30" s="32">
        <v>2445</v>
      </c>
      <c r="T30" s="32">
        <v>2543</v>
      </c>
      <c r="U30" s="32">
        <v>3132</v>
      </c>
      <c r="V30" s="32">
        <v>3303</v>
      </c>
      <c r="W30" s="32">
        <v>3482</v>
      </c>
      <c r="X30" s="32">
        <v>3330</v>
      </c>
      <c r="Y30" s="32">
        <v>3356</v>
      </c>
      <c r="Z30" s="32">
        <v>3619</v>
      </c>
      <c r="AA30" s="32">
        <v>3788</v>
      </c>
      <c r="AB30" s="32">
        <v>3850</v>
      </c>
      <c r="AC30" s="32">
        <v>4103</v>
      </c>
      <c r="AD30" s="32">
        <v>4174</v>
      </c>
      <c r="AE30" s="32">
        <v>4363</v>
      </c>
      <c r="AF30" s="32">
        <v>4632</v>
      </c>
      <c r="AG30" s="32">
        <v>4889</v>
      </c>
      <c r="AH30" s="32">
        <v>4989</v>
      </c>
      <c r="AI30" s="32">
        <v>5110</v>
      </c>
      <c r="AJ30" s="32">
        <v>5068</v>
      </c>
      <c r="AK30" s="32">
        <v>5219</v>
      </c>
      <c r="AL30" s="32">
        <v>5263</v>
      </c>
      <c r="AM30" s="32">
        <v>5393</v>
      </c>
      <c r="AN30" s="32">
        <v>5772</v>
      </c>
      <c r="AO30" s="32">
        <v>5905</v>
      </c>
      <c r="AP30" s="32">
        <v>5848</v>
      </c>
      <c r="AQ30" s="32">
        <v>5777</v>
      </c>
      <c r="AR30" s="32">
        <v>5605</v>
      </c>
      <c r="AS30" s="32">
        <v>5368</v>
      </c>
      <c r="AT30" s="32">
        <v>5467</v>
      </c>
      <c r="AU30" s="32">
        <v>5330</v>
      </c>
      <c r="AV30" s="32">
        <v>5011</v>
      </c>
      <c r="AW30" s="32">
        <v>4961</v>
      </c>
      <c r="AX30" s="32">
        <v>5139</v>
      </c>
      <c r="AY30" s="32">
        <v>5219</v>
      </c>
      <c r="AZ30" s="32">
        <v>4972</v>
      </c>
      <c r="BA30" s="32">
        <v>4965</v>
      </c>
      <c r="BB30" s="32">
        <v>5086</v>
      </c>
      <c r="BC30" s="32">
        <v>5208</v>
      </c>
      <c r="BD30" s="32">
        <v>5115</v>
      </c>
    </row>
    <row r="31" spans="1:56" s="7" customFormat="1" ht="15.75" x14ac:dyDescent="0.25">
      <c r="A31" s="29" t="s">
        <v>49</v>
      </c>
      <c r="B31" s="30"/>
      <c r="C31" s="30"/>
      <c r="D31" s="30">
        <v>56984</v>
      </c>
      <c r="E31" s="30">
        <v>58291</v>
      </c>
      <c r="F31" s="30">
        <v>59498</v>
      </c>
      <c r="G31" s="30">
        <v>60688</v>
      </c>
      <c r="H31" s="30">
        <v>59202</v>
      </c>
      <c r="I31" s="30">
        <v>60729</v>
      </c>
      <c r="J31" s="30">
        <v>61242</v>
      </c>
      <c r="K31" s="30">
        <v>61229</v>
      </c>
      <c r="L31" s="30">
        <v>61434</v>
      </c>
      <c r="M31" s="30">
        <v>61569</v>
      </c>
      <c r="N31" s="30">
        <v>62962</v>
      </c>
      <c r="O31" s="30">
        <v>63211</v>
      </c>
      <c r="P31" s="30">
        <v>64319</v>
      </c>
      <c r="Q31" s="30">
        <v>62141</v>
      </c>
      <c r="R31" s="30">
        <v>56623</v>
      </c>
      <c r="S31" s="30">
        <v>60458</v>
      </c>
      <c r="T31" s="30">
        <v>62020</v>
      </c>
      <c r="U31" s="30">
        <v>63264</v>
      </c>
      <c r="V31" s="30">
        <v>65693</v>
      </c>
      <c r="W31" s="30">
        <v>66770</v>
      </c>
      <c r="X31" s="30">
        <v>66929</v>
      </c>
      <c r="Y31" s="30">
        <v>65850</v>
      </c>
      <c r="Z31" s="30">
        <v>70445</v>
      </c>
      <c r="AA31" s="30">
        <f>+AA29+AA30</f>
        <v>56470</v>
      </c>
      <c r="AB31" s="30">
        <f t="shared" ref="AB31:AK31" si="8">+AB29+AB30</f>
        <v>56504.100047560001</v>
      </c>
      <c r="AC31" s="30">
        <f t="shared" si="8"/>
        <v>57764.719226629997</v>
      </c>
      <c r="AD31" s="30">
        <f t="shared" si="8"/>
        <v>59484.234614909998</v>
      </c>
      <c r="AE31" s="30">
        <f t="shared" si="8"/>
        <v>61199</v>
      </c>
      <c r="AF31" s="30">
        <f t="shared" si="8"/>
        <v>61923.964604280001</v>
      </c>
      <c r="AG31" s="30">
        <f t="shared" si="8"/>
        <v>63654.347232020002</v>
      </c>
      <c r="AH31" s="30">
        <f t="shared" si="8"/>
        <v>64779.796691440002</v>
      </c>
      <c r="AI31" s="30">
        <f t="shared" si="8"/>
        <v>66406.553307039998</v>
      </c>
      <c r="AJ31" s="30">
        <f t="shared" si="8"/>
        <v>64788.711530820001</v>
      </c>
      <c r="AK31" s="30">
        <f t="shared" si="8"/>
        <v>66270.580944770001</v>
      </c>
      <c r="AL31" s="30">
        <f>+AL29+AL30</f>
        <v>66283</v>
      </c>
      <c r="AM31" s="39">
        <f>+AM29+AM30</f>
        <v>68362</v>
      </c>
      <c r="AN31" s="30">
        <v>66801</v>
      </c>
      <c r="AO31" s="30">
        <v>66090</v>
      </c>
      <c r="AP31" s="30">
        <v>66139</v>
      </c>
      <c r="AQ31" s="30">
        <v>63396</v>
      </c>
      <c r="AR31" s="30">
        <v>62483</v>
      </c>
      <c r="AS31" s="30">
        <v>58944</v>
      </c>
      <c r="AT31" s="30">
        <v>61730</v>
      </c>
      <c r="AU31" s="30">
        <v>60199</v>
      </c>
      <c r="AV31" s="30">
        <v>57551</v>
      </c>
      <c r="AW31" s="30">
        <v>58988</v>
      </c>
      <c r="AX31" s="30">
        <v>61561</v>
      </c>
      <c r="AY31" s="39">
        <v>59653</v>
      </c>
      <c r="AZ31" s="39">
        <v>61051</v>
      </c>
      <c r="BA31" s="39">
        <v>60785</v>
      </c>
      <c r="BB31" s="39">
        <v>61576</v>
      </c>
      <c r="BC31" s="39">
        <v>62105</v>
      </c>
      <c r="BD31" s="39">
        <v>60375</v>
      </c>
    </row>
    <row r="32" spans="1:56" s="8" customFormat="1" ht="15.75" x14ac:dyDescent="0.2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9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9"/>
      <c r="AZ32" s="39"/>
      <c r="BA32" s="39"/>
      <c r="BB32" s="39"/>
      <c r="BC32" s="39"/>
      <c r="BD32" s="39"/>
    </row>
    <row r="33" spans="1:56" s="8" customFormat="1" ht="15.75" x14ac:dyDescent="0.25">
      <c r="A33" s="29" t="s">
        <v>39</v>
      </c>
      <c r="B33" s="30"/>
      <c r="C33" s="30"/>
      <c r="D33" s="30">
        <v>5871</v>
      </c>
      <c r="E33" s="30">
        <v>6003</v>
      </c>
      <c r="F33" s="30">
        <v>6132</v>
      </c>
      <c r="G33" s="30">
        <v>6159</v>
      </c>
      <c r="H33" s="30">
        <v>5928</v>
      </c>
      <c r="I33" s="30">
        <v>6027</v>
      </c>
      <c r="J33" s="30">
        <v>4975</v>
      </c>
      <c r="K33" s="30">
        <v>4955</v>
      </c>
      <c r="L33" s="30">
        <v>4958</v>
      </c>
      <c r="M33" s="30">
        <v>4942</v>
      </c>
      <c r="N33" s="30">
        <v>5057</v>
      </c>
      <c r="O33" s="30">
        <v>5046</v>
      </c>
      <c r="P33" s="30">
        <v>5049</v>
      </c>
      <c r="Q33" s="30">
        <v>4727</v>
      </c>
      <c r="R33" s="30">
        <v>4275</v>
      </c>
      <c r="S33" s="30">
        <v>7233</v>
      </c>
      <c r="T33" s="30">
        <v>7477</v>
      </c>
      <c r="U33" s="30">
        <v>7557</v>
      </c>
      <c r="V33" s="30">
        <v>7723</v>
      </c>
      <c r="W33" s="30">
        <v>7693</v>
      </c>
      <c r="X33" s="30">
        <v>7671</v>
      </c>
      <c r="Y33" s="30">
        <v>7478</v>
      </c>
      <c r="Z33" s="30">
        <v>8051</v>
      </c>
      <c r="AA33" s="30">
        <v>8172</v>
      </c>
      <c r="AB33" s="30">
        <v>7240.3000000000029</v>
      </c>
      <c r="AC33" s="30">
        <v>7152.8000000000029</v>
      </c>
      <c r="AD33" s="30">
        <v>7271.5999999999985</v>
      </c>
      <c r="AE33" s="30">
        <v>7383</v>
      </c>
      <c r="AF33" s="30">
        <v>7984.9000000000015</v>
      </c>
      <c r="AG33" s="30">
        <v>8166.9000000000015</v>
      </c>
      <c r="AH33" s="30">
        <v>8179.0999999999985</v>
      </c>
      <c r="AI33" s="30">
        <v>8341.5999999999985</v>
      </c>
      <c r="AJ33" s="30">
        <v>8178.1999999999971</v>
      </c>
      <c r="AK33" s="30">
        <v>7922</v>
      </c>
      <c r="AL33" s="30">
        <v>7753</v>
      </c>
      <c r="AM33" s="39">
        <v>7948</v>
      </c>
      <c r="AN33" s="30">
        <v>7604</v>
      </c>
      <c r="AO33" s="30">
        <v>7444</v>
      </c>
      <c r="AP33" s="30">
        <v>7090</v>
      </c>
      <c r="AQ33" s="30">
        <v>6806</v>
      </c>
      <c r="AR33" s="30">
        <v>6792</v>
      </c>
      <c r="AS33" s="30">
        <v>6344</v>
      </c>
      <c r="AT33" s="30">
        <v>6488</v>
      </c>
      <c r="AU33" s="30">
        <v>6415</v>
      </c>
      <c r="AV33" s="30">
        <v>6106</v>
      </c>
      <c r="AW33" s="30">
        <v>6242</v>
      </c>
      <c r="AX33" s="30">
        <v>6635</v>
      </c>
      <c r="AY33" s="39">
        <v>6422</v>
      </c>
      <c r="AZ33" s="39">
        <v>6742</v>
      </c>
      <c r="BA33" s="39">
        <v>6767</v>
      </c>
      <c r="BB33" s="39">
        <v>6826</v>
      </c>
      <c r="BC33" s="39">
        <v>6798</v>
      </c>
      <c r="BD33" s="39">
        <v>6655</v>
      </c>
    </row>
    <row r="34" spans="1:56" s="8" customFormat="1" ht="15.75" x14ac:dyDescent="0.25">
      <c r="A34" s="29" t="s">
        <v>72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>
        <v>46974.599952439996</v>
      </c>
      <c r="AC34" s="30">
        <v>47784.48077337</v>
      </c>
      <c r="AD34" s="30">
        <v>48768.165385090004</v>
      </c>
      <c r="AE34" s="30">
        <v>49551</v>
      </c>
      <c r="AF34" s="30">
        <v>50117.135395719997</v>
      </c>
      <c r="AG34" s="30">
        <v>51091.752767979997</v>
      </c>
      <c r="AH34" s="30">
        <v>51474.103308559999</v>
      </c>
      <c r="AI34" s="30">
        <v>52320.846692960004</v>
      </c>
      <c r="AJ34" s="30">
        <v>51131.088469180002</v>
      </c>
      <c r="AK34" s="30">
        <v>52516.719055230002</v>
      </c>
      <c r="AL34" s="30">
        <v>51450</v>
      </c>
      <c r="AM34" s="39">
        <v>52805</v>
      </c>
      <c r="AN34" s="30">
        <v>51892</v>
      </c>
      <c r="AO34" s="30">
        <v>51382</v>
      </c>
      <c r="AP34" s="30">
        <v>51502</v>
      </c>
      <c r="AQ34" s="30">
        <v>49338</v>
      </c>
      <c r="AR34" s="30">
        <v>49357</v>
      </c>
      <c r="AS34" s="30">
        <v>46575</v>
      </c>
      <c r="AT34" s="30">
        <v>48495</v>
      </c>
      <c r="AU34" s="30">
        <v>46736</v>
      </c>
      <c r="AV34" s="30">
        <v>45015</v>
      </c>
      <c r="AW34" s="30">
        <v>46902</v>
      </c>
      <c r="AX34" s="30">
        <v>48578</v>
      </c>
      <c r="AY34" s="39">
        <v>47023</v>
      </c>
      <c r="AZ34" s="39">
        <v>48837</v>
      </c>
      <c r="BA34" s="39">
        <v>48127</v>
      </c>
      <c r="BB34" s="39">
        <v>48582</v>
      </c>
      <c r="BC34" s="39">
        <v>49044</v>
      </c>
      <c r="BD34" s="39">
        <v>47489</v>
      </c>
    </row>
    <row r="35" spans="1:56" s="8" customFormat="1" ht="15.75" x14ac:dyDescent="0.25">
      <c r="A35" s="29" t="s">
        <v>70</v>
      </c>
      <c r="B35" s="30"/>
      <c r="C35" s="30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>
        <v>46296</v>
      </c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</row>
    <row r="36" spans="1:56" s="8" customFormat="1" ht="15.75" x14ac:dyDescent="0.25">
      <c r="A36" s="29" t="s">
        <v>73</v>
      </c>
      <c r="B36" s="30"/>
      <c r="C36" s="30"/>
      <c r="D36" s="30">
        <v>5871</v>
      </c>
      <c r="E36" s="30">
        <v>6003</v>
      </c>
      <c r="F36" s="30">
        <v>6132</v>
      </c>
      <c r="G36" s="30">
        <v>6159</v>
      </c>
      <c r="H36" s="30">
        <v>5928</v>
      </c>
      <c r="I36" s="30">
        <v>6027</v>
      </c>
      <c r="J36" s="30">
        <v>4975</v>
      </c>
      <c r="K36" s="30">
        <v>4955</v>
      </c>
      <c r="L36" s="30">
        <v>4958</v>
      </c>
      <c r="M36" s="30">
        <v>4942</v>
      </c>
      <c r="N36" s="30">
        <v>5057</v>
      </c>
      <c r="O36" s="30">
        <v>5046</v>
      </c>
      <c r="P36" s="30">
        <v>5049</v>
      </c>
      <c r="Q36" s="30">
        <v>4727</v>
      </c>
      <c r="R36" s="30">
        <v>4275</v>
      </c>
      <c r="S36" s="30">
        <v>7233</v>
      </c>
      <c r="T36" s="30">
        <v>7477</v>
      </c>
      <c r="U36" s="30">
        <v>7557</v>
      </c>
      <c r="V36" s="30">
        <v>7723</v>
      </c>
      <c r="W36" s="30">
        <v>7693</v>
      </c>
      <c r="X36" s="30">
        <v>7671</v>
      </c>
      <c r="Y36" s="30">
        <v>7478</v>
      </c>
      <c r="Z36" s="30">
        <v>8051</v>
      </c>
      <c r="AA36" s="30">
        <f>+SUM(AA33:AA35)</f>
        <v>54468</v>
      </c>
      <c r="AB36" s="30">
        <f t="shared" ref="AB36:AM36" si="9">+SUM(AB33:AB35)</f>
        <v>54214.899952439999</v>
      </c>
      <c r="AC36" s="30">
        <f t="shared" si="9"/>
        <v>54937.280773370003</v>
      </c>
      <c r="AD36" s="30">
        <f t="shared" si="9"/>
        <v>56039.765385090002</v>
      </c>
      <c r="AE36" s="30">
        <f t="shared" si="9"/>
        <v>56934</v>
      </c>
      <c r="AF36" s="30">
        <f t="shared" si="9"/>
        <v>58102.035395719999</v>
      </c>
      <c r="AG36" s="30">
        <f t="shared" si="9"/>
        <v>59258.652767979998</v>
      </c>
      <c r="AH36" s="30">
        <f t="shared" si="9"/>
        <v>59653.203308559998</v>
      </c>
      <c r="AI36" s="30">
        <f t="shared" si="9"/>
        <v>60662.446692960002</v>
      </c>
      <c r="AJ36" s="30">
        <f t="shared" si="9"/>
        <v>59309.288469179999</v>
      </c>
      <c r="AK36" s="30">
        <f t="shared" si="9"/>
        <v>60438.719055230002</v>
      </c>
      <c r="AL36" s="30">
        <f t="shared" si="9"/>
        <v>59203</v>
      </c>
      <c r="AM36" s="39">
        <f t="shared" si="9"/>
        <v>60753</v>
      </c>
      <c r="AN36" s="30">
        <v>59496</v>
      </c>
      <c r="AO36" s="30">
        <v>58826</v>
      </c>
      <c r="AP36" s="30">
        <v>58592</v>
      </c>
      <c r="AQ36" s="30">
        <v>56144</v>
      </c>
      <c r="AR36" s="30">
        <v>56149</v>
      </c>
      <c r="AS36" s="30">
        <v>52919</v>
      </c>
      <c r="AT36" s="30">
        <v>54983</v>
      </c>
      <c r="AU36" s="30">
        <v>53151</v>
      </c>
      <c r="AV36" s="30">
        <v>51121</v>
      </c>
      <c r="AW36" s="30">
        <v>53144</v>
      </c>
      <c r="AX36" s="30">
        <v>55213</v>
      </c>
      <c r="AY36" s="39">
        <v>53445</v>
      </c>
      <c r="AZ36" s="39">
        <v>55579</v>
      </c>
      <c r="BA36" s="39">
        <v>54894</v>
      </c>
      <c r="BB36" s="39">
        <v>55408</v>
      </c>
      <c r="BC36" s="39">
        <v>55842</v>
      </c>
      <c r="BD36" s="39">
        <v>54144</v>
      </c>
    </row>
    <row r="37" spans="1:56" s="8" customFormat="1" ht="15.75" x14ac:dyDescent="0.2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9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9"/>
      <c r="AZ37" s="39"/>
      <c r="BA37" s="39"/>
      <c r="BB37" s="39"/>
      <c r="BC37" s="39"/>
      <c r="BD37" s="39"/>
    </row>
    <row r="38" spans="1:56" s="8" customFormat="1" ht="15.75" x14ac:dyDescent="0.25">
      <c r="A38" s="29" t="s">
        <v>74</v>
      </c>
      <c r="B38" s="30"/>
      <c r="C38" s="30"/>
      <c r="D38" s="30">
        <v>62855</v>
      </c>
      <c r="E38" s="30">
        <v>64294</v>
      </c>
      <c r="F38" s="30">
        <v>65630</v>
      </c>
      <c r="G38" s="30">
        <v>66847</v>
      </c>
      <c r="H38" s="30">
        <v>65130</v>
      </c>
      <c r="I38" s="30">
        <v>66756</v>
      </c>
      <c r="J38" s="30">
        <v>66217</v>
      </c>
      <c r="K38" s="30">
        <v>66184</v>
      </c>
      <c r="L38" s="30">
        <v>66392</v>
      </c>
      <c r="M38" s="30">
        <v>66511</v>
      </c>
      <c r="N38" s="30">
        <v>68019</v>
      </c>
      <c r="O38" s="30">
        <v>68257</v>
      </c>
      <c r="P38" s="30">
        <v>69368</v>
      </c>
      <c r="Q38" s="30">
        <v>66868</v>
      </c>
      <c r="R38" s="30">
        <v>60898</v>
      </c>
      <c r="S38" s="30">
        <v>67691</v>
      </c>
      <c r="T38" s="30">
        <v>69497</v>
      </c>
      <c r="U38" s="30">
        <v>70821</v>
      </c>
      <c r="V38" s="30">
        <v>73416</v>
      </c>
      <c r="W38" s="30">
        <v>74463</v>
      </c>
      <c r="X38" s="30">
        <v>74600</v>
      </c>
      <c r="Y38" s="30">
        <v>73328</v>
      </c>
      <c r="Z38" s="30">
        <v>78496</v>
      </c>
      <c r="AA38" s="30">
        <f>+AA31+AA36</f>
        <v>110938</v>
      </c>
      <c r="AB38" s="30">
        <f t="shared" ref="AB38:AO38" si="10">+AB31+AB36</f>
        <v>110719</v>
      </c>
      <c r="AC38" s="30">
        <f t="shared" si="10"/>
        <v>112702</v>
      </c>
      <c r="AD38" s="30">
        <f t="shared" si="10"/>
        <v>115524</v>
      </c>
      <c r="AE38" s="30">
        <f>+AE31+AE36</f>
        <v>118133</v>
      </c>
      <c r="AF38" s="30">
        <f t="shared" si="10"/>
        <v>120026</v>
      </c>
      <c r="AG38" s="30">
        <f t="shared" si="10"/>
        <v>122913</v>
      </c>
      <c r="AH38" s="30">
        <f t="shared" si="10"/>
        <v>124433</v>
      </c>
      <c r="AI38" s="30">
        <f t="shared" si="10"/>
        <v>127069</v>
      </c>
      <c r="AJ38" s="30">
        <f t="shared" si="10"/>
        <v>124098</v>
      </c>
      <c r="AK38" s="30">
        <f t="shared" si="10"/>
        <v>126709.3</v>
      </c>
      <c r="AL38" s="30">
        <f t="shared" si="10"/>
        <v>125486</v>
      </c>
      <c r="AM38" s="39">
        <f t="shared" si="10"/>
        <v>129115</v>
      </c>
      <c r="AN38" s="30">
        <f t="shared" si="10"/>
        <v>126297</v>
      </c>
      <c r="AO38" s="30">
        <f t="shared" si="10"/>
        <v>124916</v>
      </c>
      <c r="AP38" s="30">
        <v>124731</v>
      </c>
      <c r="AQ38" s="30">
        <v>119540</v>
      </c>
      <c r="AR38" s="30">
        <v>118632</v>
      </c>
      <c r="AS38" s="30">
        <v>111863</v>
      </c>
      <c r="AT38" s="30">
        <v>116713</v>
      </c>
      <c r="AU38" s="30">
        <v>113350</v>
      </c>
      <c r="AV38" s="30">
        <v>108672</v>
      </c>
      <c r="AW38" s="30">
        <v>112132</v>
      </c>
      <c r="AX38" s="30">
        <v>116774</v>
      </c>
      <c r="AY38" s="39">
        <v>113098</v>
      </c>
      <c r="AZ38" s="39">
        <v>116630</v>
      </c>
      <c r="BA38" s="39">
        <v>115679</v>
      </c>
      <c r="BB38" s="39">
        <v>116984</v>
      </c>
      <c r="BC38" s="39">
        <v>117947</v>
      </c>
      <c r="BD38" s="39">
        <v>114519</v>
      </c>
    </row>
    <row r="39" spans="1:56" s="7" customFormat="1" ht="15.75" x14ac:dyDescent="0.25">
      <c r="A39" s="29" t="s">
        <v>75</v>
      </c>
      <c r="B39" s="30"/>
      <c r="C39" s="30"/>
      <c r="D39" s="32">
        <v>71378</v>
      </c>
      <c r="E39" s="32">
        <v>72305</v>
      </c>
      <c r="F39" s="32">
        <v>72943</v>
      </c>
      <c r="G39" s="32">
        <v>74185</v>
      </c>
      <c r="H39" s="32">
        <v>71639</v>
      </c>
      <c r="I39" s="32">
        <v>72571</v>
      </c>
      <c r="J39" s="32">
        <v>72211</v>
      </c>
      <c r="K39" s="32">
        <v>71890</v>
      </c>
      <c r="L39" s="32">
        <v>71818</v>
      </c>
      <c r="M39" s="32">
        <v>71544</v>
      </c>
      <c r="N39" s="32">
        <v>72809</v>
      </c>
      <c r="O39" s="32">
        <v>72727</v>
      </c>
      <c r="P39" s="32">
        <v>73271</v>
      </c>
      <c r="Q39" s="32">
        <v>70758</v>
      </c>
      <c r="R39" s="32">
        <v>64068</v>
      </c>
      <c r="S39" s="32">
        <v>67349</v>
      </c>
      <c r="T39" s="32">
        <v>68434</v>
      </c>
      <c r="U39" s="32">
        <v>68927</v>
      </c>
      <c r="V39" s="32">
        <v>71036</v>
      </c>
      <c r="W39" s="32">
        <v>71776</v>
      </c>
      <c r="X39" s="32">
        <v>71388</v>
      </c>
      <c r="Y39" s="32">
        <v>69863</v>
      </c>
      <c r="Z39" s="32">
        <v>73425</v>
      </c>
      <c r="AA39" s="32">
        <v>74210</v>
      </c>
      <c r="AB39" s="32">
        <v>73645</v>
      </c>
      <c r="AC39" s="32">
        <v>74284</v>
      </c>
      <c r="AD39" s="32">
        <v>76041</v>
      </c>
      <c r="AE39" s="32">
        <v>76766</v>
      </c>
      <c r="AF39" s="32">
        <v>77318</v>
      </c>
      <c r="AG39" s="32">
        <v>78788</v>
      </c>
      <c r="AH39" s="32">
        <v>79503</v>
      </c>
      <c r="AI39" s="32">
        <v>80941</v>
      </c>
      <c r="AJ39" s="32">
        <v>79242</v>
      </c>
      <c r="AK39" s="32">
        <v>80654</v>
      </c>
      <c r="AL39" s="32">
        <v>79932</v>
      </c>
      <c r="AM39" s="32">
        <v>81228</v>
      </c>
      <c r="AN39" s="32">
        <v>79131</v>
      </c>
      <c r="AO39" s="32">
        <v>78303</v>
      </c>
      <c r="AP39" s="32">
        <v>80814</v>
      </c>
      <c r="AQ39" s="32">
        <v>77574</v>
      </c>
      <c r="AR39" s="32">
        <v>77083</v>
      </c>
      <c r="AS39" s="32">
        <v>72855</v>
      </c>
      <c r="AT39" s="32">
        <v>75816</v>
      </c>
      <c r="AU39" s="32">
        <v>74505</v>
      </c>
      <c r="AV39" s="32">
        <v>71834</v>
      </c>
      <c r="AW39" s="32">
        <v>72858</v>
      </c>
      <c r="AX39" s="32">
        <v>76131</v>
      </c>
      <c r="AY39" s="32">
        <v>73514</v>
      </c>
      <c r="AZ39" s="32">
        <v>77158</v>
      </c>
      <c r="BA39" s="32">
        <v>76548</v>
      </c>
      <c r="BB39" s="32">
        <v>76785</v>
      </c>
      <c r="BC39" s="32">
        <v>77739</v>
      </c>
      <c r="BD39" s="32">
        <v>75678</v>
      </c>
    </row>
    <row r="40" spans="1:56" s="7" customFormat="1" ht="15.75" x14ac:dyDescent="0.25">
      <c r="A40" s="29" t="s">
        <v>32</v>
      </c>
      <c r="B40" s="30"/>
      <c r="C40" s="30"/>
      <c r="D40" s="30">
        <v>134233</v>
      </c>
      <c r="E40" s="30">
        <v>136599</v>
      </c>
      <c r="F40" s="30">
        <v>138573</v>
      </c>
      <c r="G40" s="30">
        <v>141032</v>
      </c>
      <c r="H40" s="30">
        <v>136769</v>
      </c>
      <c r="I40" s="30">
        <v>139327</v>
      </c>
      <c r="J40" s="30">
        <v>138428</v>
      </c>
      <c r="K40" s="30">
        <v>138074</v>
      </c>
      <c r="L40" s="30">
        <v>138210</v>
      </c>
      <c r="M40" s="30">
        <v>138055</v>
      </c>
      <c r="N40" s="30">
        <v>140828</v>
      </c>
      <c r="O40" s="30">
        <v>140984</v>
      </c>
      <c r="P40" s="30">
        <v>142639</v>
      </c>
      <c r="Q40" s="30">
        <v>137626</v>
      </c>
      <c r="R40" s="30">
        <v>124966</v>
      </c>
      <c r="S40" s="30">
        <v>135040</v>
      </c>
      <c r="T40" s="30">
        <v>137931</v>
      </c>
      <c r="U40" s="30">
        <v>139748</v>
      </c>
      <c r="V40" s="30">
        <v>144452</v>
      </c>
      <c r="W40" s="30">
        <v>146239</v>
      </c>
      <c r="X40" s="30">
        <v>145988</v>
      </c>
      <c r="Y40" s="30">
        <v>143191</v>
      </c>
      <c r="Z40" s="30">
        <v>151921</v>
      </c>
      <c r="AA40" s="30">
        <v>185148</v>
      </c>
      <c r="AB40" s="30">
        <v>184364</v>
      </c>
      <c r="AC40" s="30">
        <v>186986</v>
      </c>
      <c r="AD40" s="30">
        <v>191565</v>
      </c>
      <c r="AE40" s="30">
        <v>194899</v>
      </c>
      <c r="AF40" s="30">
        <v>197344</v>
      </c>
      <c r="AG40" s="30">
        <v>201701</v>
      </c>
      <c r="AH40" s="30">
        <v>203936</v>
      </c>
      <c r="AI40" s="30">
        <v>208010</v>
      </c>
      <c r="AJ40" s="30">
        <v>203340</v>
      </c>
      <c r="AK40" s="30">
        <v>207364</v>
      </c>
      <c r="AL40" s="30">
        <v>205418</v>
      </c>
      <c r="AM40" s="39">
        <v>210343</v>
      </c>
      <c r="AN40" s="30">
        <f>+AN38+AN39</f>
        <v>205428</v>
      </c>
      <c r="AO40" s="30">
        <f>+AO38+AO39</f>
        <v>203219</v>
      </c>
      <c r="AP40" s="30">
        <v>205545</v>
      </c>
      <c r="AQ40" s="30">
        <v>197114</v>
      </c>
      <c r="AR40" s="30">
        <f>+AR38+AR39</f>
        <v>195715</v>
      </c>
      <c r="AS40" s="30">
        <v>184718</v>
      </c>
      <c r="AT40" s="30">
        <v>192529</v>
      </c>
      <c r="AU40" s="30">
        <v>187855</v>
      </c>
      <c r="AV40" s="30">
        <v>180506</v>
      </c>
      <c r="AW40" s="30">
        <v>184990</v>
      </c>
      <c r="AX40" s="30">
        <v>192905</v>
      </c>
      <c r="AY40" s="39">
        <v>186612</v>
      </c>
      <c r="AZ40" s="39">
        <v>193788</v>
      </c>
      <c r="BA40" s="39">
        <v>192227</v>
      </c>
      <c r="BB40" s="39">
        <v>193769</v>
      </c>
      <c r="BC40" s="39">
        <v>195686</v>
      </c>
      <c r="BD40" s="39">
        <v>190197</v>
      </c>
    </row>
    <row r="41" spans="1:56" s="8" customFormat="1" ht="15.75" x14ac:dyDescent="0.25">
      <c r="A41" s="29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51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51"/>
      <c r="AZ41" s="51"/>
      <c r="BA41" s="51"/>
      <c r="BB41" s="51"/>
      <c r="BC41" s="51"/>
      <c r="BD41" s="51"/>
    </row>
    <row r="42" spans="1:56" s="8" customFormat="1" ht="15.75" x14ac:dyDescent="0.25">
      <c r="A42" s="29" t="s">
        <v>76</v>
      </c>
      <c r="B42" s="28"/>
      <c r="C42" s="28"/>
      <c r="D42" s="28">
        <v>1667</v>
      </c>
      <c r="E42" s="28">
        <v>1734</v>
      </c>
      <c r="F42" s="28">
        <v>1804</v>
      </c>
      <c r="G42" s="28">
        <v>1850</v>
      </c>
      <c r="H42" s="28">
        <v>1850</v>
      </c>
      <c r="I42" s="28">
        <v>1865</v>
      </c>
      <c r="J42" s="28">
        <v>2037</v>
      </c>
      <c r="K42" s="28">
        <v>2179</v>
      </c>
      <c r="L42" s="28">
        <v>2159</v>
      </c>
      <c r="M42" s="28">
        <v>2205</v>
      </c>
      <c r="N42" s="28">
        <f>+N30</f>
        <v>2286</v>
      </c>
      <c r="O42" s="28">
        <f t="shared" ref="O42:AJ42" si="11">+O30</f>
        <v>2372</v>
      </c>
      <c r="P42" s="28">
        <f t="shared" si="11"/>
        <v>2463</v>
      </c>
      <c r="Q42" s="28">
        <f t="shared" si="11"/>
        <v>2528</v>
      </c>
      <c r="R42" s="28">
        <f t="shared" si="11"/>
        <v>2335</v>
      </c>
      <c r="S42" s="28">
        <f t="shared" si="11"/>
        <v>2445</v>
      </c>
      <c r="T42" s="28">
        <f t="shared" si="11"/>
        <v>2543</v>
      </c>
      <c r="U42" s="28">
        <f t="shared" si="11"/>
        <v>3132</v>
      </c>
      <c r="V42" s="28">
        <f t="shared" si="11"/>
        <v>3303</v>
      </c>
      <c r="W42" s="28">
        <f t="shared" si="11"/>
        <v>3482</v>
      </c>
      <c r="X42" s="28">
        <f t="shared" si="11"/>
        <v>3330</v>
      </c>
      <c r="Y42" s="28">
        <f t="shared" si="11"/>
        <v>3356</v>
      </c>
      <c r="Z42" s="28">
        <f t="shared" si="11"/>
        <v>3619</v>
      </c>
      <c r="AA42" s="28">
        <f t="shared" si="11"/>
        <v>3788</v>
      </c>
      <c r="AB42" s="28">
        <f t="shared" si="11"/>
        <v>3850</v>
      </c>
      <c r="AC42" s="28">
        <f t="shared" si="11"/>
        <v>4103</v>
      </c>
      <c r="AD42" s="28">
        <f t="shared" si="11"/>
        <v>4174</v>
      </c>
      <c r="AE42" s="28">
        <f t="shared" si="11"/>
        <v>4363</v>
      </c>
      <c r="AF42" s="28">
        <f t="shared" si="11"/>
        <v>4632</v>
      </c>
      <c r="AG42" s="28">
        <f t="shared" si="11"/>
        <v>4889</v>
      </c>
      <c r="AH42" s="28">
        <f t="shared" si="11"/>
        <v>4989</v>
      </c>
      <c r="AI42" s="28">
        <f t="shared" si="11"/>
        <v>5110</v>
      </c>
      <c r="AJ42" s="28">
        <f t="shared" si="11"/>
        <v>5068</v>
      </c>
      <c r="AK42" s="28">
        <v>5219</v>
      </c>
      <c r="AL42" s="28">
        <v>5263</v>
      </c>
      <c r="AM42" s="39">
        <v>5393</v>
      </c>
      <c r="AN42" s="30">
        <v>5772</v>
      </c>
      <c r="AO42" s="30">
        <v>5905</v>
      </c>
      <c r="AP42" s="30">
        <v>5848</v>
      </c>
      <c r="AQ42" s="30">
        <v>5777</v>
      </c>
      <c r="AR42" s="30">
        <v>5605</v>
      </c>
      <c r="AS42" s="30">
        <v>5368</v>
      </c>
      <c r="AT42" s="30">
        <f>+AT44-AT43</f>
        <v>5467</v>
      </c>
      <c r="AU42" s="30">
        <f>+AU44-AU43</f>
        <v>5330</v>
      </c>
      <c r="AV42" s="30">
        <v>5011</v>
      </c>
      <c r="AW42" s="30">
        <v>4961</v>
      </c>
      <c r="AX42" s="30">
        <v>5139</v>
      </c>
      <c r="AY42" s="39">
        <v>5219</v>
      </c>
      <c r="AZ42" s="39">
        <v>4972</v>
      </c>
      <c r="BA42" s="39">
        <v>4965</v>
      </c>
      <c r="BB42" s="39">
        <v>5086</v>
      </c>
      <c r="BC42" s="39">
        <v>5208</v>
      </c>
      <c r="BD42" s="39">
        <v>5115</v>
      </c>
    </row>
    <row r="43" spans="1:56" s="8" customFormat="1" ht="15.75" x14ac:dyDescent="0.25">
      <c r="A43" s="29" t="s">
        <v>77</v>
      </c>
      <c r="B43" s="28"/>
      <c r="C43" s="28"/>
      <c r="D43" s="31">
        <v>1492</v>
      </c>
      <c r="E43" s="31">
        <v>1475</v>
      </c>
      <c r="F43" s="31">
        <v>1527</v>
      </c>
      <c r="G43" s="31">
        <v>1601</v>
      </c>
      <c r="H43" s="31">
        <v>1575</v>
      </c>
      <c r="I43" s="31">
        <v>1593</v>
      </c>
      <c r="J43" s="31">
        <v>1782</v>
      </c>
      <c r="K43" s="31">
        <v>1806</v>
      </c>
      <c r="L43" s="31">
        <v>1899</v>
      </c>
      <c r="M43" s="31">
        <v>1970</v>
      </c>
      <c r="N43" s="31">
        <v>2043</v>
      </c>
      <c r="O43" s="31">
        <v>2386</v>
      </c>
      <c r="P43" s="31">
        <v>2537</v>
      </c>
      <c r="Q43" s="31">
        <v>3295</v>
      </c>
      <c r="R43" s="31">
        <v>2933</v>
      </c>
      <c r="S43" s="31">
        <v>3139</v>
      </c>
      <c r="T43" s="31">
        <v>3190</v>
      </c>
      <c r="U43" s="31">
        <v>3527</v>
      </c>
      <c r="V43" s="31">
        <v>3785</v>
      </c>
      <c r="W43" s="31">
        <v>4047</v>
      </c>
      <c r="X43" s="31">
        <v>4155</v>
      </c>
      <c r="Y43" s="31">
        <v>4258</v>
      </c>
      <c r="Z43" s="31">
        <v>4617</v>
      </c>
      <c r="AA43" s="31">
        <v>4685</v>
      </c>
      <c r="AB43" s="31">
        <v>5008</v>
      </c>
      <c r="AC43" s="31">
        <v>5395</v>
      </c>
      <c r="AD43" s="31">
        <v>5359</v>
      </c>
      <c r="AE43" s="31">
        <v>5403</v>
      </c>
      <c r="AF43" s="31">
        <v>5496</v>
      </c>
      <c r="AG43" s="31">
        <v>5748</v>
      </c>
      <c r="AH43" s="31">
        <v>5812</v>
      </c>
      <c r="AI43" s="31">
        <v>6030</v>
      </c>
      <c r="AJ43" s="31">
        <v>6838</v>
      </c>
      <c r="AK43" s="31">
        <v>7124</v>
      </c>
      <c r="AL43" s="31">
        <v>7172</v>
      </c>
      <c r="AM43" s="32">
        <v>7280</v>
      </c>
      <c r="AN43" s="32">
        <v>7172</v>
      </c>
      <c r="AO43" s="32">
        <v>7009</v>
      </c>
      <c r="AP43" s="32">
        <v>7059</v>
      </c>
      <c r="AQ43" s="32">
        <v>6787</v>
      </c>
      <c r="AR43" s="32">
        <v>6768</v>
      </c>
      <c r="AS43" s="32">
        <v>6230</v>
      </c>
      <c r="AT43" s="32">
        <v>6640</v>
      </c>
      <c r="AU43" s="32">
        <v>6519</v>
      </c>
      <c r="AV43" s="32">
        <v>6469</v>
      </c>
      <c r="AW43" s="32">
        <v>6904</v>
      </c>
      <c r="AX43" s="32">
        <v>7301</v>
      </c>
      <c r="AY43" s="32">
        <v>7176</v>
      </c>
      <c r="AZ43" s="32">
        <f>+AZ44-AZ42</f>
        <v>7351</v>
      </c>
      <c r="BA43" s="32">
        <f t="shared" ref="BA43:BB43" si="12">+BA44-BA42</f>
        <v>7360</v>
      </c>
      <c r="BB43" s="32">
        <f t="shared" si="12"/>
        <v>7764</v>
      </c>
      <c r="BC43" s="32">
        <v>7933</v>
      </c>
      <c r="BD43" s="32">
        <v>7720</v>
      </c>
    </row>
    <row r="44" spans="1:56" s="8" customFormat="1" ht="15.75" x14ac:dyDescent="0.25">
      <c r="A44" s="29" t="s">
        <v>78</v>
      </c>
      <c r="B44" s="28"/>
      <c r="C44" s="28"/>
      <c r="D44" s="28">
        <v>3159</v>
      </c>
      <c r="E44" s="28">
        <v>3209</v>
      </c>
      <c r="F44" s="28">
        <v>3331</v>
      </c>
      <c r="G44" s="28">
        <v>3451</v>
      </c>
      <c r="H44" s="28">
        <v>3425</v>
      </c>
      <c r="I44" s="28">
        <v>3458</v>
      </c>
      <c r="J44" s="28">
        <v>3819</v>
      </c>
      <c r="K44" s="28">
        <v>3985</v>
      </c>
      <c r="L44" s="28">
        <v>4058</v>
      </c>
      <c r="M44" s="28">
        <v>4175</v>
      </c>
      <c r="N44" s="28">
        <v>4329</v>
      </c>
      <c r="O44" s="28">
        <v>4758</v>
      </c>
      <c r="P44" s="28">
        <v>5000</v>
      </c>
      <c r="Q44" s="28">
        <v>5823</v>
      </c>
      <c r="R44" s="28">
        <v>5268</v>
      </c>
      <c r="S44" s="28">
        <v>5584</v>
      </c>
      <c r="T44" s="28">
        <v>5733</v>
      </c>
      <c r="U44" s="28">
        <v>6659</v>
      </c>
      <c r="V44" s="28">
        <v>7088</v>
      </c>
      <c r="W44" s="28">
        <v>7529</v>
      </c>
      <c r="X44" s="28">
        <v>7485</v>
      </c>
      <c r="Y44" s="28">
        <v>7614</v>
      </c>
      <c r="Z44" s="28">
        <v>8236</v>
      </c>
      <c r="AA44" s="28">
        <v>8473</v>
      </c>
      <c r="AB44" s="28">
        <f t="shared" ref="AB44:AL44" si="13">+AB42+AB43</f>
        <v>8858</v>
      </c>
      <c r="AC44" s="28">
        <f t="shared" si="13"/>
        <v>9498</v>
      </c>
      <c r="AD44" s="28">
        <f t="shared" si="13"/>
        <v>9533</v>
      </c>
      <c r="AE44" s="28">
        <f t="shared" si="13"/>
        <v>9766</v>
      </c>
      <c r="AF44" s="28">
        <f t="shared" si="13"/>
        <v>10128</v>
      </c>
      <c r="AG44" s="28">
        <f t="shared" si="13"/>
        <v>10637</v>
      </c>
      <c r="AH44" s="28">
        <f t="shared" si="13"/>
        <v>10801</v>
      </c>
      <c r="AI44" s="28">
        <f t="shared" si="13"/>
        <v>11140</v>
      </c>
      <c r="AJ44" s="28">
        <f t="shared" si="13"/>
        <v>11906</v>
      </c>
      <c r="AK44" s="28">
        <f t="shared" si="13"/>
        <v>12343</v>
      </c>
      <c r="AL44" s="28">
        <f t="shared" si="13"/>
        <v>12435</v>
      </c>
      <c r="AM44" s="39">
        <v>12673</v>
      </c>
      <c r="AN44" s="30">
        <v>12944</v>
      </c>
      <c r="AO44" s="30">
        <v>12914</v>
      </c>
      <c r="AP44" s="30">
        <v>12907</v>
      </c>
      <c r="AQ44" s="30">
        <v>12564</v>
      </c>
      <c r="AR44" s="30">
        <v>12373</v>
      </c>
      <c r="AS44" s="30">
        <v>11598</v>
      </c>
      <c r="AT44" s="30">
        <v>12107</v>
      </c>
      <c r="AU44" s="30">
        <v>11849</v>
      </c>
      <c r="AV44" s="30">
        <v>11480</v>
      </c>
      <c r="AW44" s="30">
        <v>11865</v>
      </c>
      <c r="AX44" s="30">
        <v>12440</v>
      </c>
      <c r="AY44" s="39">
        <v>12395</v>
      </c>
      <c r="AZ44" s="39">
        <v>12323</v>
      </c>
      <c r="BA44" s="39">
        <v>12325</v>
      </c>
      <c r="BB44" s="39">
        <v>12850</v>
      </c>
      <c r="BC44" s="39">
        <v>13141</v>
      </c>
      <c r="BD44" s="39">
        <v>12835</v>
      </c>
    </row>
    <row r="45" spans="1:56" s="8" customFormat="1" ht="15.75" x14ac:dyDescent="0.25">
      <c r="A45" s="3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39"/>
      <c r="AN45" s="30"/>
      <c r="AO45" s="30"/>
      <c r="AP45" s="30"/>
      <c r="AQ45" s="30"/>
      <c r="AR45" s="30"/>
      <c r="AS45" s="34"/>
      <c r="AT45" s="34"/>
      <c r="AU45" s="34"/>
      <c r="AV45" s="34"/>
      <c r="AW45" s="34"/>
      <c r="AX45" s="34"/>
      <c r="AY45" s="51"/>
      <c r="AZ45" s="51"/>
      <c r="BA45" s="51"/>
      <c r="BB45" s="51"/>
      <c r="BC45" s="51"/>
      <c r="BD45" s="51"/>
    </row>
    <row r="46" spans="1:56" s="8" customFormat="1" ht="15.75" x14ac:dyDescent="0.25">
      <c r="A46" s="36" t="s">
        <v>79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39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9"/>
      <c r="AZ46" s="39"/>
      <c r="BA46" s="39"/>
      <c r="BB46" s="39"/>
      <c r="BC46" s="39"/>
      <c r="BD46" s="39"/>
    </row>
    <row r="47" spans="1:56" s="8" customFormat="1" ht="15.75" x14ac:dyDescent="0.25">
      <c r="A47" s="35"/>
      <c r="B47" s="28"/>
      <c r="C47" s="3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39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9"/>
      <c r="AZ47" s="39"/>
      <c r="BA47" s="39"/>
      <c r="BB47" s="39"/>
      <c r="BC47" s="39"/>
      <c r="BD47" s="39"/>
    </row>
    <row r="48" spans="1:56" s="7" customFormat="1" ht="15.75" x14ac:dyDescent="0.25">
      <c r="A48" s="33" t="s">
        <v>80</v>
      </c>
      <c r="B48" s="30"/>
      <c r="C48" s="30"/>
      <c r="D48" s="30">
        <v>154330</v>
      </c>
      <c r="E48" s="30">
        <v>157616</v>
      </c>
      <c r="F48" s="30">
        <v>160467</v>
      </c>
      <c r="G48" s="30">
        <v>163520</v>
      </c>
      <c r="H48" s="30">
        <v>159120</v>
      </c>
      <c r="I48" s="30">
        <v>162328</v>
      </c>
      <c r="J48" s="30">
        <v>162158</v>
      </c>
      <c r="K48" s="30">
        <v>161737</v>
      </c>
      <c r="L48" s="30">
        <v>162536</v>
      </c>
      <c r="M48" s="30">
        <v>162897</v>
      </c>
      <c r="N48" s="30">
        <v>166442</v>
      </c>
      <c r="O48" s="30">
        <v>166809</v>
      </c>
      <c r="P48" s="30">
        <v>168870</v>
      </c>
      <c r="Q48" s="30">
        <v>162466</v>
      </c>
      <c r="R48" s="30">
        <v>147497</v>
      </c>
      <c r="S48" s="30">
        <v>159378</v>
      </c>
      <c r="T48" s="30">
        <v>163160</v>
      </c>
      <c r="U48" s="30">
        <v>165395</v>
      </c>
      <c r="V48" s="30">
        <v>170727</v>
      </c>
      <c r="W48" s="30">
        <v>173145</v>
      </c>
      <c r="X48" s="30">
        <v>172613</v>
      </c>
      <c r="Y48" s="30">
        <v>169365</v>
      </c>
      <c r="Z48" s="30">
        <v>180017</v>
      </c>
      <c r="AA48" s="30">
        <v>213971</v>
      </c>
      <c r="AB48" s="30">
        <v>213300</v>
      </c>
      <c r="AC48" s="30">
        <v>216966</v>
      </c>
      <c r="AD48" s="30">
        <v>221577</v>
      </c>
      <c r="AE48" s="30">
        <v>225672</v>
      </c>
      <c r="AF48" s="30">
        <v>228417</v>
      </c>
      <c r="AG48" s="30">
        <v>233616</v>
      </c>
      <c r="AH48" s="39">
        <v>236427</v>
      </c>
      <c r="AI48" s="39">
        <v>241613</v>
      </c>
      <c r="AJ48" s="39">
        <v>236152</v>
      </c>
      <c r="AK48" s="39">
        <v>241070</v>
      </c>
      <c r="AL48" s="39">
        <v>239684</v>
      </c>
      <c r="AM48" s="39">
        <v>245285</v>
      </c>
      <c r="AN48" s="39">
        <v>239717</v>
      </c>
      <c r="AO48" s="39">
        <v>236748</v>
      </c>
      <c r="AP48" s="39">
        <v>237119</v>
      </c>
      <c r="AQ48" s="39">
        <v>227351</v>
      </c>
      <c r="AR48" s="39">
        <v>225642</v>
      </c>
      <c r="AS48" s="39">
        <v>213101</v>
      </c>
      <c r="AT48" s="39">
        <v>222525</v>
      </c>
      <c r="AU48" s="39">
        <v>217135</v>
      </c>
      <c r="AV48" s="39">
        <v>208707</v>
      </c>
      <c r="AW48" s="39">
        <v>214949</v>
      </c>
      <c r="AX48" s="39">
        <v>224456</v>
      </c>
      <c r="AY48" s="39">
        <v>216995</v>
      </c>
      <c r="AZ48" s="39">
        <v>225588</v>
      </c>
      <c r="BA48" s="39">
        <v>223812</v>
      </c>
      <c r="BB48" s="39">
        <f>+BB20+BB38</f>
        <v>225887</v>
      </c>
      <c r="BC48" s="39">
        <v>228265</v>
      </c>
      <c r="BD48" s="39">
        <v>222361</v>
      </c>
    </row>
    <row r="49" spans="1:56" s="7" customFormat="1" ht="15.75" x14ac:dyDescent="0.25">
      <c r="A49" s="40" t="s">
        <v>81</v>
      </c>
      <c r="B49" s="30"/>
      <c r="C49" s="30"/>
      <c r="D49" s="32">
        <f t="shared" ref="D49:K49" si="14">+D50-D48</f>
        <v>21882</v>
      </c>
      <c r="E49" s="32">
        <f t="shared" si="14"/>
        <v>22230</v>
      </c>
      <c r="F49" s="32">
        <f t="shared" si="14"/>
        <v>22347</v>
      </c>
      <c r="G49" s="32">
        <f t="shared" si="14"/>
        <v>22708</v>
      </c>
      <c r="H49" s="32">
        <f t="shared" si="14"/>
        <v>22183</v>
      </c>
      <c r="I49" s="32">
        <f t="shared" si="14"/>
        <v>22551</v>
      </c>
      <c r="J49" s="32">
        <f t="shared" si="14"/>
        <v>22608</v>
      </c>
      <c r="K49" s="32">
        <f t="shared" si="14"/>
        <v>22582</v>
      </c>
      <c r="L49" s="32">
        <f t="shared" ref="L49:AI49" si="15">+L50-L48</f>
        <v>22613</v>
      </c>
      <c r="M49" s="32">
        <f t="shared" si="15"/>
        <v>22556</v>
      </c>
      <c r="N49" s="32">
        <f t="shared" si="15"/>
        <v>23091</v>
      </c>
      <c r="O49" s="32">
        <f t="shared" si="15"/>
        <v>23226</v>
      </c>
      <c r="P49" s="32">
        <f t="shared" si="15"/>
        <v>23458</v>
      </c>
      <c r="Q49" s="32">
        <f t="shared" si="15"/>
        <v>22694</v>
      </c>
      <c r="R49" s="32">
        <f t="shared" si="15"/>
        <v>20859</v>
      </c>
      <c r="S49" s="32">
        <f t="shared" si="15"/>
        <v>22190</v>
      </c>
      <c r="T49" s="32">
        <f t="shared" si="15"/>
        <v>22657</v>
      </c>
      <c r="U49" s="32">
        <f t="shared" si="15"/>
        <v>22865</v>
      </c>
      <c r="V49" s="32">
        <f t="shared" si="15"/>
        <v>23370</v>
      </c>
      <c r="W49" s="32">
        <f t="shared" si="15"/>
        <v>23793</v>
      </c>
      <c r="X49" s="32">
        <f t="shared" si="15"/>
        <v>23807</v>
      </c>
      <c r="Y49" s="32">
        <f t="shared" si="15"/>
        <v>23598</v>
      </c>
      <c r="Z49" s="32">
        <f t="shared" si="15"/>
        <v>25226</v>
      </c>
      <c r="AA49" s="32">
        <f t="shared" si="15"/>
        <v>25979</v>
      </c>
      <c r="AB49" s="32">
        <f t="shared" si="15"/>
        <v>25783</v>
      </c>
      <c r="AC49" s="32">
        <f t="shared" si="15"/>
        <v>26534</v>
      </c>
      <c r="AD49" s="32">
        <f t="shared" si="15"/>
        <v>26897</v>
      </c>
      <c r="AE49" s="32">
        <f t="shared" si="15"/>
        <v>27425</v>
      </c>
      <c r="AF49" s="32">
        <f t="shared" si="15"/>
        <v>27726</v>
      </c>
      <c r="AG49" s="32">
        <f t="shared" si="15"/>
        <v>28390</v>
      </c>
      <c r="AH49" s="32">
        <f t="shared" si="15"/>
        <v>28731</v>
      </c>
      <c r="AI49" s="32">
        <f t="shared" si="15"/>
        <v>29581</v>
      </c>
      <c r="AJ49" s="32">
        <f>+AJ50-AJ48</f>
        <v>29062</v>
      </c>
      <c r="AK49" s="32">
        <v>30029</v>
      </c>
      <c r="AL49" s="32">
        <v>30174</v>
      </c>
      <c r="AM49" s="32">
        <v>31856</v>
      </c>
      <c r="AN49" s="32">
        <v>30974</v>
      </c>
      <c r="AO49" s="32">
        <v>30955</v>
      </c>
      <c r="AP49" s="32">
        <v>31209</v>
      </c>
      <c r="AQ49" s="32">
        <v>30063</v>
      </c>
      <c r="AR49" s="32">
        <v>30129</v>
      </c>
      <c r="AS49" s="32">
        <v>28982</v>
      </c>
      <c r="AT49" s="32">
        <v>30363</v>
      </c>
      <c r="AU49" s="32">
        <v>30086</v>
      </c>
      <c r="AV49" s="32">
        <v>29398</v>
      </c>
      <c r="AW49" s="32">
        <v>30755</v>
      </c>
      <c r="AX49" s="32">
        <v>32250</v>
      </c>
      <c r="AY49" s="32">
        <v>32414</v>
      </c>
      <c r="AZ49" s="32">
        <v>3900</v>
      </c>
      <c r="BA49" s="32">
        <v>34160</v>
      </c>
      <c r="BB49" s="32">
        <v>34561</v>
      </c>
      <c r="BC49" s="32">
        <v>34767</v>
      </c>
      <c r="BD49" s="32">
        <v>34273</v>
      </c>
    </row>
    <row r="50" spans="1:56" s="7" customFormat="1" ht="15.75" x14ac:dyDescent="0.25">
      <c r="A50" s="33" t="s">
        <v>82</v>
      </c>
      <c r="B50" s="30"/>
      <c r="C50" s="30"/>
      <c r="D50" s="30">
        <v>176212</v>
      </c>
      <c r="E50" s="30">
        <v>179846</v>
      </c>
      <c r="F50" s="30">
        <v>182814</v>
      </c>
      <c r="G50" s="30">
        <v>186228</v>
      </c>
      <c r="H50" s="30">
        <v>181303</v>
      </c>
      <c r="I50" s="30">
        <v>184879</v>
      </c>
      <c r="J50" s="30">
        <v>184766</v>
      </c>
      <c r="K50" s="30">
        <v>184319</v>
      </c>
      <c r="L50" s="30">
        <v>185149</v>
      </c>
      <c r="M50" s="30">
        <v>185453</v>
      </c>
      <c r="N50" s="30">
        <v>189533</v>
      </c>
      <c r="O50" s="30">
        <v>190035</v>
      </c>
      <c r="P50" s="30">
        <v>192328</v>
      </c>
      <c r="Q50" s="30">
        <v>185160</v>
      </c>
      <c r="R50" s="30">
        <v>168356</v>
      </c>
      <c r="S50" s="30">
        <v>181568</v>
      </c>
      <c r="T50" s="30">
        <v>185817</v>
      </c>
      <c r="U50" s="30">
        <v>188260</v>
      </c>
      <c r="V50" s="30">
        <v>194097</v>
      </c>
      <c r="W50" s="30">
        <v>196938</v>
      </c>
      <c r="X50" s="30">
        <v>196420</v>
      </c>
      <c r="Y50" s="30">
        <v>192963</v>
      </c>
      <c r="Z50" s="30">
        <v>205243</v>
      </c>
      <c r="AA50" s="30">
        <v>239950</v>
      </c>
      <c r="AB50" s="30">
        <v>239083</v>
      </c>
      <c r="AC50" s="30">
        <v>243500</v>
      </c>
      <c r="AD50" s="30">
        <v>248474</v>
      </c>
      <c r="AE50" s="30">
        <v>253097</v>
      </c>
      <c r="AF50" s="30">
        <v>256143</v>
      </c>
      <c r="AG50" s="30">
        <v>262006</v>
      </c>
      <c r="AH50" s="30">
        <v>265158</v>
      </c>
      <c r="AI50" s="30">
        <v>271194</v>
      </c>
      <c r="AJ50" s="30">
        <v>265214</v>
      </c>
      <c r="AK50" s="30">
        <v>271099</v>
      </c>
      <c r="AL50" s="30">
        <v>269858</v>
      </c>
      <c r="AM50" s="39">
        <v>277141</v>
      </c>
      <c r="AN50" s="30">
        <v>270691</v>
      </c>
      <c r="AO50" s="30">
        <v>267703</v>
      </c>
      <c r="AP50" s="30">
        <v>268328</v>
      </c>
      <c r="AQ50" s="30">
        <v>257414</v>
      </c>
      <c r="AR50" s="30">
        <v>255771</v>
      </c>
      <c r="AS50" s="30">
        <v>242083</v>
      </c>
      <c r="AT50" s="30">
        <v>252888</v>
      </c>
      <c r="AU50" s="30">
        <v>247221</v>
      </c>
      <c r="AV50" s="30">
        <v>238105</v>
      </c>
      <c r="AW50" s="30">
        <v>245704</v>
      </c>
      <c r="AX50" s="30">
        <v>256706</v>
      </c>
      <c r="AY50" s="39">
        <v>249409</v>
      </c>
      <c r="AZ50" s="39">
        <v>259488</v>
      </c>
      <c r="BA50" s="39">
        <v>257972</v>
      </c>
      <c r="BB50" s="39">
        <v>260448</v>
      </c>
      <c r="BC50" s="39">
        <v>263032</v>
      </c>
      <c r="BD50" s="39">
        <v>256634</v>
      </c>
    </row>
    <row r="51" spans="1:5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L51" s="9"/>
      <c r="AM51" s="54"/>
      <c r="AN51" s="11"/>
      <c r="AO51" s="11"/>
      <c r="AP51" s="11"/>
      <c r="AQ51" s="11"/>
      <c r="AR51" s="11"/>
      <c r="AS51" s="11"/>
      <c r="AT51" s="11"/>
      <c r="AU51" s="11"/>
      <c r="AV51" s="12"/>
      <c r="AW51" s="12"/>
      <c r="AX51" s="12"/>
      <c r="AY51" s="60"/>
      <c r="AZ51" s="60"/>
      <c r="BA51" s="60"/>
      <c r="BB51" s="60"/>
      <c r="BC51" s="60"/>
    </row>
    <row r="52" spans="1:5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11"/>
      <c r="AK52" s="11"/>
      <c r="AL52" s="11"/>
      <c r="AM52" s="54"/>
      <c r="AN52" s="11"/>
      <c r="AO52" s="11"/>
      <c r="AP52" s="11"/>
      <c r="AQ52" s="11"/>
      <c r="AR52" s="11"/>
      <c r="AS52" s="11"/>
      <c r="AT52" s="11"/>
      <c r="AU52" s="11"/>
      <c r="AV52" s="12"/>
      <c r="AW52" s="12"/>
      <c r="AX52" s="12"/>
      <c r="AY52" s="60"/>
      <c r="AZ52" s="60"/>
      <c r="BA52" s="60"/>
      <c r="BB52" s="60"/>
      <c r="BC52" s="60"/>
    </row>
    <row r="53" spans="1:56" x14ac:dyDescent="0.25">
      <c r="A53" s="10"/>
    </row>
    <row r="54" spans="1:56" x14ac:dyDescent="0.25">
      <c r="AB54" s="9"/>
      <c r="AC54" s="9"/>
      <c r="AD54" s="9"/>
      <c r="AE54" s="9"/>
      <c r="AF54" s="9"/>
      <c r="AG54" s="9"/>
      <c r="AH54" s="9"/>
      <c r="AI54" s="9"/>
      <c r="AJ54" s="9"/>
      <c r="AK54" s="9"/>
    </row>
  </sheetData>
  <phoneticPr fontId="6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2" ma:contentTypeDescription="Create a new document." ma:contentTypeScope="" ma:versionID="ae6cde0bad1abb9a2a168a4b64fa35b4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c58009befb47efada538abc479112a5a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File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FileDate" ma:index="23" ma:displayName="FileDate" ma:format="DateOnly" ma:internalName="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b41bf0-099e-4c81-a719-f20c498a629f}" ma:internalName="TaxCatchAll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</documentManagement>
</p:properties>
</file>

<file path=customXml/itemProps1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3EBEAC-B0DC-4FA9-8B98-D53374020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6A266-4006-487B-8056-CCFF143F0ACD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c092b70f-b682-4243-8cc0-f71ab3fc8b75"/>
    <ds:schemaRef ds:uri="http://purl.org/dc/elements/1.1/"/>
    <ds:schemaRef ds:uri="http://schemas.microsoft.com/office/2006/documentManagement/types"/>
    <ds:schemaRef ds:uri="6d8752d5-87d6-489d-8020-cef32512f917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2023-06-04T16:34:45Z</cp:lastPrinted>
  <dcterms:created xsi:type="dcterms:W3CDTF">2021-01-07T20:52:11Z</dcterms:created>
  <dcterms:modified xsi:type="dcterms:W3CDTF">2023-06-04T16:39:43Z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