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6/06/"/>
    </mc:Choice>
  </mc:AlternateContent>
  <xr:revisionPtr revIDLastSave="175" documentId="8_{DAB92B65-409E-47F4-A170-13C01698D04A}" xr6:coauthVersionLast="47" xr6:coauthVersionMax="47" xr10:uidLastSave="{54DB7994-B1DE-4994-8B1E-E551C0355EF2}"/>
  <bookViews>
    <workbookView xWindow="-120" yWindow="-120" windowWidth="29040" windowHeight="15720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ASSETS'!$A$1:$CO$58</definedName>
    <definedName name="_xlnm.Print_Area" localSheetId="0">'IGM SALES'!$A$1:$CO$92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49" i="1" l="1"/>
  <c r="CM15" i="2" l="1"/>
  <c r="CO50" i="2" l="1"/>
  <c r="CO52" i="2" s="1"/>
  <c r="CO54" i="2" s="1"/>
  <c r="CO51" i="2"/>
  <c r="CO53" i="2"/>
  <c r="CO84" i="1"/>
  <c r="CO85" i="1"/>
  <c r="CO54" i="1"/>
  <c r="CO44" i="1"/>
  <c r="CO45" i="1"/>
  <c r="CO46" i="1"/>
  <c r="CO47" i="1"/>
  <c r="CO48" i="1"/>
  <c r="CO50" i="1" s="1"/>
  <c r="CO52" i="1" s="1"/>
  <c r="CO49" i="1"/>
  <c r="CO33" i="1"/>
  <c r="CO34" i="1"/>
  <c r="CN67" i="1"/>
  <c r="CN84" i="1"/>
  <c r="CN85" i="1"/>
  <c r="CN44" i="1"/>
  <c r="CN45" i="1"/>
  <c r="CN46" i="1" s="1"/>
  <c r="CN47" i="1"/>
  <c r="CN49" i="1"/>
  <c r="CN33" i="1"/>
  <c r="CN31" i="1"/>
  <c r="CN50" i="2"/>
  <c r="CN52" i="2" s="1"/>
  <c r="CN54" i="2" s="1"/>
  <c r="CN51" i="2"/>
  <c r="CN53" i="2"/>
  <c r="CG15" i="2"/>
  <c r="CM50" i="2"/>
  <c r="CM52" i="2"/>
  <c r="CM54" i="2"/>
  <c r="CM51" i="2"/>
  <c r="CM53" i="2"/>
  <c r="CM84" i="1"/>
  <c r="CM85" i="1"/>
  <c r="CM44" i="1"/>
  <c r="CM45" i="1"/>
  <c r="CM47" i="1"/>
  <c r="CM33" i="1"/>
  <c r="CM34" i="1"/>
  <c r="CM17" i="1"/>
  <c r="CK38" i="1"/>
  <c r="CL38" i="1"/>
  <c r="CJ38" i="1"/>
  <c r="CK15" i="2"/>
  <c r="CD15" i="2"/>
  <c r="CI15" i="2"/>
  <c r="CM16" i="2"/>
  <c r="CM17" i="2"/>
  <c r="CM18" i="2"/>
  <c r="CM19" i="2"/>
  <c r="CM20" i="2"/>
  <c r="CM21" i="2"/>
  <c r="CM22" i="2"/>
  <c r="CM23" i="2"/>
  <c r="CM24" i="2"/>
  <c r="CJ15" i="2"/>
  <c r="CJ14" i="1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L29" i="1"/>
  <c r="CL53" i="2"/>
  <c r="CL54" i="2"/>
  <c r="CL52" i="2"/>
  <c r="CL51" i="2"/>
  <c r="CL50" i="2"/>
  <c r="CL46" i="2"/>
  <c r="CL84" i="1"/>
  <c r="CL85" i="1"/>
  <c r="CL44" i="1"/>
  <c r="CL45" i="1"/>
  <c r="CL47" i="1"/>
  <c r="CL49" i="1"/>
  <c r="CL17" i="1"/>
  <c r="CK14" i="2"/>
  <c r="CJ14" i="2"/>
  <c r="CJ50" i="2"/>
  <c r="CK53" i="2"/>
  <c r="CJ53" i="2"/>
  <c r="CK17" i="1"/>
  <c r="CJ17" i="1"/>
  <c r="CK50" i="2"/>
  <c r="CK51" i="2"/>
  <c r="CK42" i="2"/>
  <c r="CK84" i="1"/>
  <c r="CK85" i="1"/>
  <c r="CK44" i="1"/>
  <c r="CK45" i="1"/>
  <c r="CK47" i="1"/>
  <c r="CK49" i="1"/>
  <c r="CK33" i="1"/>
  <c r="CK31" i="1"/>
  <c r="CK34" i="1" s="1"/>
  <c r="CJ51" i="2"/>
  <c r="CJ23" i="2"/>
  <c r="CJ22" i="2"/>
  <c r="CJ54" i="2"/>
  <c r="CJ52" i="2"/>
  <c r="CK54" i="2"/>
  <c r="CK52" i="2"/>
  <c r="CJ24" i="2"/>
  <c r="CJ85" i="1"/>
  <c r="CJ84" i="1"/>
  <c r="CJ49" i="1"/>
  <c r="CJ47" i="1"/>
  <c r="CJ45" i="1"/>
  <c r="CJ44" i="1"/>
  <c r="CJ33" i="1"/>
  <c r="CJ31" i="1"/>
  <c r="CJ34" i="1"/>
  <c r="CH38" i="1"/>
  <c r="CI38" i="1"/>
  <c r="CG38" i="1"/>
  <c r="CH29" i="1"/>
  <c r="CH33" i="1" s="1"/>
  <c r="CI29" i="1"/>
  <c r="CI33" i="1" s="1"/>
  <c r="CI50" i="2"/>
  <c r="CI11" i="2"/>
  <c r="CI23" i="2"/>
  <c r="CI51" i="2"/>
  <c r="CI22" i="2"/>
  <c r="CI84" i="1"/>
  <c r="CI85" i="1"/>
  <c r="CI44" i="1"/>
  <c r="CI45" i="1"/>
  <c r="CI46" i="1" s="1"/>
  <c r="CI48" i="1" s="1"/>
  <c r="CI47" i="1"/>
  <c r="CI34" i="1"/>
  <c r="CI49" i="1"/>
  <c r="CH50" i="2"/>
  <c r="CH23" i="2"/>
  <c r="CH51" i="2"/>
  <c r="CH22" i="2"/>
  <c r="CH15" i="2"/>
  <c r="CH84" i="1"/>
  <c r="CH85" i="1"/>
  <c r="CH44" i="1"/>
  <c r="CH45" i="1"/>
  <c r="CH47" i="1"/>
  <c r="CH34" i="1"/>
  <c r="CH49" i="1"/>
  <c r="CG84" i="1"/>
  <c r="CG22" i="2"/>
  <c r="CG23" i="2"/>
  <c r="CG50" i="2"/>
  <c r="CG85" i="1"/>
  <c r="CG44" i="1"/>
  <c r="CG46" i="1" s="1"/>
  <c r="CG45" i="1"/>
  <c r="CG47" i="1"/>
  <c r="CG34" i="1"/>
  <c r="CG29" i="1"/>
  <c r="CG33" i="1"/>
  <c r="CG49" i="1"/>
  <c r="CE37" i="1"/>
  <c r="CF37" i="1"/>
  <c r="CD37" i="1"/>
  <c r="BV44" i="1"/>
  <c r="CF15" i="2"/>
  <c r="CF50" i="2"/>
  <c r="CF22" i="2"/>
  <c r="CF23" i="2"/>
  <c r="CF51" i="2"/>
  <c r="CF84" i="1"/>
  <c r="CF85" i="1"/>
  <c r="CF44" i="1"/>
  <c r="CF45" i="1"/>
  <c r="CF47" i="1"/>
  <c r="CF33" i="1"/>
  <c r="CF34" i="1"/>
  <c r="CF13" i="1"/>
  <c r="CF49" i="1" s="1"/>
  <c r="CE23" i="2"/>
  <c r="CE51" i="2"/>
  <c r="CE22" i="2"/>
  <c r="CE24" i="2"/>
  <c r="CE15" i="2"/>
  <c r="CA50" i="2"/>
  <c r="CB50" i="2"/>
  <c r="CC50" i="2"/>
  <c r="CD50" i="2"/>
  <c r="CA51" i="2"/>
  <c r="CB51" i="2"/>
  <c r="CC51" i="2"/>
  <c r="CD51" i="2"/>
  <c r="CE34" i="1"/>
  <c r="CE45" i="1"/>
  <c r="CE47" i="1"/>
  <c r="CE29" i="1"/>
  <c r="CE33" i="1" s="1"/>
  <c r="CE84" i="1"/>
  <c r="CE85" i="1"/>
  <c r="CE13" i="1"/>
  <c r="CE49" i="1" s="1"/>
  <c r="CE10" i="1"/>
  <c r="CE44" i="1" s="1"/>
  <c r="CE46" i="1" s="1"/>
  <c r="CD67" i="1"/>
  <c r="CD84" i="1"/>
  <c r="CD85" i="1"/>
  <c r="CD45" i="1"/>
  <c r="CD47" i="1"/>
  <c r="CD29" i="1"/>
  <c r="CD31" i="1" s="1"/>
  <c r="CD34" i="1" s="1"/>
  <c r="CD13" i="1"/>
  <c r="CD49" i="1" s="1"/>
  <c r="CD10" i="1"/>
  <c r="CD44" i="1" s="1"/>
  <c r="BZ67" i="1"/>
  <c r="BZ34" i="1" s="1"/>
  <c r="CC34" i="1"/>
  <c r="BS33" i="1"/>
  <c r="BR33" i="1"/>
  <c r="BQ33" i="1"/>
  <c r="BP33" i="1"/>
  <c r="BO33" i="1"/>
  <c r="BN33" i="1"/>
  <c r="BM33" i="1"/>
  <c r="BL33" i="1"/>
  <c r="BL34" i="1"/>
  <c r="BK34" i="1"/>
  <c r="CA9" i="1"/>
  <c r="CB38" i="1"/>
  <c r="CC38" i="1"/>
  <c r="CA38" i="1"/>
  <c r="BY9" i="1"/>
  <c r="BZ9" i="1"/>
  <c r="CB9" i="1"/>
  <c r="CC9" i="1"/>
  <c r="BX9" i="1"/>
  <c r="CB15" i="2"/>
  <c r="CA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CC15" i="2"/>
  <c r="CB85" i="1"/>
  <c r="CC85" i="1"/>
  <c r="CB84" i="1"/>
  <c r="CC84" i="1"/>
  <c r="CC44" i="1"/>
  <c r="CC45" i="1"/>
  <c r="CC47" i="1"/>
  <c r="CC13" i="1"/>
  <c r="CC49" i="1" s="1"/>
  <c r="CC33" i="1"/>
  <c r="BW62" i="1"/>
  <c r="CA67" i="1"/>
  <c r="CA34" i="1" s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BX85" i="1"/>
  <c r="BY85" i="1"/>
  <c r="CA85" i="1"/>
  <c r="D55" i="1"/>
  <c r="E55" i="1"/>
  <c r="F55" i="1"/>
  <c r="G55" i="1"/>
  <c r="H55" i="1"/>
  <c r="I55" i="1"/>
  <c r="J55" i="1"/>
  <c r="K55" i="1"/>
  <c r="L55" i="1"/>
  <c r="M55" i="1"/>
  <c r="N55" i="1"/>
  <c r="O55" i="1"/>
  <c r="AN55" i="1"/>
  <c r="AS55" i="1"/>
  <c r="AT55" i="1"/>
  <c r="AU55" i="1"/>
  <c r="AV55" i="1"/>
  <c r="AW55" i="1"/>
  <c r="AY55" i="1"/>
  <c r="AZ55" i="1"/>
  <c r="BA55" i="1"/>
  <c r="BB55" i="1"/>
  <c r="BC55" i="1"/>
  <c r="BE55" i="1"/>
  <c r="BF55" i="1"/>
  <c r="BG55" i="1"/>
  <c r="BH55" i="1"/>
  <c r="BI55" i="1"/>
  <c r="BJ55" i="1"/>
  <c r="D44" i="1"/>
  <c r="E44" i="1"/>
  <c r="E46" i="1" s="1"/>
  <c r="F44" i="1"/>
  <c r="F46" i="1" s="1"/>
  <c r="F54" i="1" s="1"/>
  <c r="G44" i="1"/>
  <c r="H44" i="1"/>
  <c r="H46" i="1" s="1"/>
  <c r="H48" i="1" s="1"/>
  <c r="H49" i="1" s="1"/>
  <c r="I44" i="1"/>
  <c r="I46" i="1" s="1"/>
  <c r="I54" i="1" s="1"/>
  <c r="J44" i="1"/>
  <c r="J46" i="1" s="1"/>
  <c r="K44" i="1"/>
  <c r="K46" i="1" s="1"/>
  <c r="L44" i="1"/>
  <c r="L46" i="1" s="1"/>
  <c r="M44" i="1"/>
  <c r="M46" i="1" s="1"/>
  <c r="M48" i="1" s="1"/>
  <c r="M49" i="1" s="1"/>
  <c r="N44" i="1"/>
  <c r="N46" i="1" s="1"/>
  <c r="O44" i="1"/>
  <c r="P44" i="1"/>
  <c r="P46" i="1" s="1"/>
  <c r="Q44" i="1"/>
  <c r="R44" i="1"/>
  <c r="S44" i="1"/>
  <c r="S46" i="1" s="1"/>
  <c r="T44" i="1"/>
  <c r="T46" i="1" s="1"/>
  <c r="U44" i="1"/>
  <c r="U46" i="1" s="1"/>
  <c r="V44" i="1"/>
  <c r="W44" i="1"/>
  <c r="W46" i="1" s="1"/>
  <c r="W48" i="1" s="1"/>
  <c r="X44" i="1"/>
  <c r="X46" i="1" s="1"/>
  <c r="Y44" i="1"/>
  <c r="Z44" i="1"/>
  <c r="AA44" i="1"/>
  <c r="AA46" i="1" s="1"/>
  <c r="AA48" i="1" s="1"/>
  <c r="AB44" i="1"/>
  <c r="AC44" i="1"/>
  <c r="AC46" i="1" s="1"/>
  <c r="AD44" i="1"/>
  <c r="AE44" i="1"/>
  <c r="AF44" i="1"/>
  <c r="AG44" i="1"/>
  <c r="AG46" i="1" s="1"/>
  <c r="AG54" i="1" s="1"/>
  <c r="AH44" i="1"/>
  <c r="AH46" i="1" s="1"/>
  <c r="AI44" i="1"/>
  <c r="AI46" i="1" s="1"/>
  <c r="AJ44" i="1"/>
  <c r="AJ46" i="1" s="1"/>
  <c r="AK44" i="1"/>
  <c r="AK46" i="1" s="1"/>
  <c r="AL44" i="1"/>
  <c r="AM44" i="1"/>
  <c r="AM46" i="1" s="1"/>
  <c r="AN44" i="1"/>
  <c r="AN46" i="1" s="1"/>
  <c r="AN48" i="1" s="1"/>
  <c r="AN49" i="1" s="1"/>
  <c r="AO44" i="1"/>
  <c r="AO46" i="1" s="1"/>
  <c r="AP44" i="1"/>
  <c r="AP46" i="1" s="1"/>
  <c r="AQ44" i="1"/>
  <c r="AQ46" i="1" s="1"/>
  <c r="AQ54" i="1" s="1"/>
  <c r="AR44" i="1"/>
  <c r="AR46" i="1" s="1"/>
  <c r="AR54" i="1" s="1"/>
  <c r="AS44" i="1"/>
  <c r="AT44" i="1"/>
  <c r="AU44" i="1"/>
  <c r="AU46" i="1" s="1"/>
  <c r="AU54" i="1" s="1"/>
  <c r="AV44" i="1"/>
  <c r="AV46" i="1" s="1"/>
  <c r="AV48" i="1" s="1"/>
  <c r="AW44" i="1"/>
  <c r="AW46" i="1" s="1"/>
  <c r="AX44" i="1"/>
  <c r="AY44" i="1"/>
  <c r="AY46" i="1" s="1"/>
  <c r="AY48" i="1" s="1"/>
  <c r="AY49" i="1" s="1"/>
  <c r="AZ44" i="1"/>
  <c r="BA44" i="1"/>
  <c r="BB44" i="1"/>
  <c r="BB46" i="1" s="1"/>
  <c r="BC44" i="1"/>
  <c r="BC46" i="1" s="1"/>
  <c r="BD44" i="1"/>
  <c r="BD46" i="1" s="1"/>
  <c r="BD54" i="1" s="1"/>
  <c r="BE44" i="1"/>
  <c r="BE46" i="1" s="1"/>
  <c r="BE54" i="1" s="1"/>
  <c r="BF44" i="1"/>
  <c r="BF46" i="1" s="1"/>
  <c r="BG44" i="1"/>
  <c r="BH44" i="1"/>
  <c r="BH46" i="1" s="1"/>
  <c r="BH48" i="1" s="1"/>
  <c r="BI44" i="1"/>
  <c r="BJ44" i="1"/>
  <c r="BJ46" i="1" s="1"/>
  <c r="BJ48" i="1" s="1"/>
  <c r="BK44" i="1"/>
  <c r="BK46" i="1" s="1"/>
  <c r="BL44" i="1"/>
  <c r="BM44" i="1"/>
  <c r="BN44" i="1"/>
  <c r="BO44" i="1"/>
  <c r="BO46" i="1" s="1"/>
  <c r="BO48" i="1" s="1"/>
  <c r="BO50" i="1" s="1"/>
  <c r="BO55" i="1" s="1"/>
  <c r="BP44" i="1"/>
  <c r="BQ44" i="1"/>
  <c r="BQ46" i="1" s="1"/>
  <c r="BQ54" i="1" s="1"/>
  <c r="BR44" i="1"/>
  <c r="BS44" i="1"/>
  <c r="BT44" i="1"/>
  <c r="BU44" i="1"/>
  <c r="BW44" i="1"/>
  <c r="BW46" i="1" s="1"/>
  <c r="BY44" i="1"/>
  <c r="BY46" i="1" s="1"/>
  <c r="BY54" i="1" s="1"/>
  <c r="BZ44" i="1"/>
  <c r="BZ46" i="1" s="1"/>
  <c r="D45" i="1"/>
  <c r="E45" i="1"/>
  <c r="F45" i="1"/>
  <c r="G45" i="1"/>
  <c r="G46" i="1" s="1"/>
  <c r="G54" i="1" s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N46" i="1"/>
  <c r="BN54" i="1" s="1"/>
  <c r="BO45" i="1"/>
  <c r="BP45" i="1"/>
  <c r="BQ45" i="1"/>
  <c r="BR45" i="1"/>
  <c r="BS45" i="1"/>
  <c r="BT45" i="1"/>
  <c r="BU45" i="1"/>
  <c r="BV45" i="1"/>
  <c r="BV46" i="1" s="1"/>
  <c r="BW45" i="1"/>
  <c r="BX45" i="1"/>
  <c r="BY45" i="1"/>
  <c r="BZ45" i="1"/>
  <c r="CA45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Y47" i="1"/>
  <c r="AZ47" i="1"/>
  <c r="BA47" i="1"/>
  <c r="BB47" i="1"/>
  <c r="BC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AO50" i="1"/>
  <c r="AO55" i="1" s="1"/>
  <c r="AP50" i="1"/>
  <c r="AP55" i="1" s="1"/>
  <c r="AQ50" i="1"/>
  <c r="AQ55" i="1" s="1"/>
  <c r="AR50" i="1"/>
  <c r="AR55" i="1" s="1"/>
  <c r="AY41" i="1"/>
  <c r="D41" i="1"/>
  <c r="E41" i="1"/>
  <c r="F41" i="1"/>
  <c r="G41" i="1"/>
  <c r="H41" i="1"/>
  <c r="I41" i="1"/>
  <c r="J41" i="1"/>
  <c r="K41" i="1"/>
  <c r="L41" i="1"/>
  <c r="M41" i="1"/>
  <c r="N41" i="1"/>
  <c r="O41" i="1"/>
  <c r="BX38" i="1"/>
  <c r="BY38" i="1"/>
  <c r="BZ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T33" i="1"/>
  <c r="BU33" i="1"/>
  <c r="BV33" i="1"/>
  <c r="BW33" i="1"/>
  <c r="BX33" i="1"/>
  <c r="BY33" i="1"/>
  <c r="BZ33" i="1"/>
  <c r="CA33" i="1"/>
  <c r="E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D29" i="1"/>
  <c r="D33" i="1" s="1"/>
  <c r="E29" i="1"/>
  <c r="E33" i="1"/>
  <c r="F29" i="1"/>
  <c r="F31" i="1" s="1"/>
  <c r="F34" i="1" s="1"/>
  <c r="G29" i="1"/>
  <c r="G33" i="1" s="1"/>
  <c r="H29" i="1"/>
  <c r="H31" i="1"/>
  <c r="H34" i="1" s="1"/>
  <c r="I29" i="1"/>
  <c r="I31" i="1"/>
  <c r="I34" i="1"/>
  <c r="J29" i="1"/>
  <c r="J31" i="1" s="1"/>
  <c r="J34" i="1" s="1"/>
  <c r="K29" i="1"/>
  <c r="L29" i="1"/>
  <c r="L33" i="1"/>
  <c r="M29" i="1"/>
  <c r="M31" i="1" s="1"/>
  <c r="M34" i="1" s="1"/>
  <c r="N29" i="1"/>
  <c r="N31" i="1" s="1"/>
  <c r="N34" i="1" s="1"/>
  <c r="O29" i="1"/>
  <c r="O33" i="1"/>
  <c r="P29" i="1"/>
  <c r="P33" i="1" s="1"/>
  <c r="Q29" i="1"/>
  <c r="Q33" i="1"/>
  <c r="R29" i="1"/>
  <c r="R33" i="1" s="1"/>
  <c r="S29" i="1"/>
  <c r="S33" i="1"/>
  <c r="T29" i="1"/>
  <c r="T31" i="1" s="1"/>
  <c r="U29" i="1"/>
  <c r="U31" i="1" s="1"/>
  <c r="V29" i="1"/>
  <c r="V31" i="1"/>
  <c r="W29" i="1"/>
  <c r="W31" i="1" s="1"/>
  <c r="X29" i="1"/>
  <c r="Y29" i="1"/>
  <c r="Y31" i="1"/>
  <c r="Z29" i="1"/>
  <c r="Z31" i="1" s="1"/>
  <c r="Z34" i="1" s="1"/>
  <c r="AA29" i="1"/>
  <c r="AA31" i="1"/>
  <c r="AA50" i="1" s="1"/>
  <c r="AA33" i="1"/>
  <c r="AB29" i="1"/>
  <c r="AB31" i="1"/>
  <c r="AC29" i="1"/>
  <c r="AC31" i="1" s="1"/>
  <c r="AD29" i="1"/>
  <c r="AD31" i="1" s="1"/>
  <c r="AD34" i="1" s="1"/>
  <c r="AD50" i="1"/>
  <c r="AE29" i="1"/>
  <c r="AE31" i="1" s="1"/>
  <c r="AF29" i="1"/>
  <c r="AF33" i="1" s="1"/>
  <c r="AG29" i="1"/>
  <c r="AH29" i="1"/>
  <c r="AH31" i="1"/>
  <c r="AH50" i="1"/>
  <c r="AH55" i="1" s="1"/>
  <c r="AI29" i="1"/>
  <c r="AI31" i="1" s="1"/>
  <c r="AJ29" i="1"/>
  <c r="AK29" i="1"/>
  <c r="AK31" i="1"/>
  <c r="AK34" i="1"/>
  <c r="AL29" i="1"/>
  <c r="AL31" i="1" s="1"/>
  <c r="AM29" i="1"/>
  <c r="AM31" i="1" s="1"/>
  <c r="AM34" i="1" s="1"/>
  <c r="D21" i="1"/>
  <c r="E21" i="1"/>
  <c r="F21" i="1"/>
  <c r="G21" i="1"/>
  <c r="H21" i="1"/>
  <c r="I21" i="1"/>
  <c r="J21" i="1"/>
  <c r="K21" i="1"/>
  <c r="L21" i="1"/>
  <c r="M21" i="1"/>
  <c r="N21" i="1"/>
  <c r="O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Z22" i="1"/>
  <c r="BA22" i="1"/>
  <c r="BB22" i="1"/>
  <c r="BC22" i="1"/>
  <c r="BD22" i="1"/>
  <c r="BE22" i="1"/>
  <c r="BF22" i="1"/>
  <c r="BG22" i="1"/>
  <c r="BH22" i="1"/>
  <c r="BI22" i="1"/>
  <c r="BJ2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L13" i="1"/>
  <c r="AM12" i="1"/>
  <c r="AM13" i="1" s="1"/>
  <c r="AN12" i="1"/>
  <c r="AN13" i="1" s="1"/>
  <c r="AO12" i="1"/>
  <c r="AO13" i="1"/>
  <c r="AP12" i="1"/>
  <c r="AP13" i="1"/>
  <c r="AQ12" i="1"/>
  <c r="AQ13" i="1" s="1"/>
  <c r="AR12" i="1"/>
  <c r="AR13" i="1" s="1"/>
  <c r="AS12" i="1"/>
  <c r="AS13" i="1"/>
  <c r="AT12" i="1"/>
  <c r="AT13" i="1"/>
  <c r="AU12" i="1"/>
  <c r="AV12" i="1"/>
  <c r="AW12" i="1"/>
  <c r="AW13" i="1" s="1"/>
  <c r="AX12" i="1"/>
  <c r="AY12" i="1"/>
  <c r="AZ12" i="1"/>
  <c r="AZ13" i="1"/>
  <c r="BA12" i="1"/>
  <c r="BA13" i="1" s="1"/>
  <c r="BB12" i="1"/>
  <c r="BB13" i="1" s="1"/>
  <c r="BC12" i="1"/>
  <c r="BC13" i="1"/>
  <c r="BT12" i="1"/>
  <c r="BU12" i="1"/>
  <c r="BY12" i="1"/>
  <c r="BY13" i="1" s="1"/>
  <c r="BY49" i="1"/>
  <c r="BZ12" i="1"/>
  <c r="BZ13" i="1" s="1"/>
  <c r="BZ49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BD13" i="1"/>
  <c r="BE13" i="1"/>
  <c r="BF13" i="1"/>
  <c r="BG13" i="1"/>
  <c r="BH13" i="1"/>
  <c r="BI13" i="1"/>
  <c r="BJ13" i="1"/>
  <c r="BK13" i="1"/>
  <c r="CA13" i="1"/>
  <c r="CA49" i="1" s="1"/>
  <c r="BX12" i="1"/>
  <c r="BX13" i="1" s="1"/>
  <c r="BX49" i="1" s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4" i="2"/>
  <c r="AO15" i="2"/>
  <c r="BK14" i="2"/>
  <c r="BK15" i="2"/>
  <c r="BY14" i="2"/>
  <c r="BZ15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M22" i="2"/>
  <c r="AN22" i="2"/>
  <c r="AO22" i="2"/>
  <c r="AP22" i="2"/>
  <c r="AQ22" i="2"/>
  <c r="AZ22" i="2"/>
  <c r="AZ23" i="2"/>
  <c r="BA22" i="2"/>
  <c r="BA23" i="2"/>
  <c r="BB22" i="2"/>
  <c r="BB23" i="2"/>
  <c r="BE22" i="2"/>
  <c r="BH22" i="2"/>
  <c r="BH23" i="2"/>
  <c r="BI22" i="2"/>
  <c r="BJ22" i="2"/>
  <c r="BJ24" i="2"/>
  <c r="BQ23" i="2"/>
  <c r="BQ24" i="2"/>
  <c r="AA31" i="2"/>
  <c r="AA33" i="2"/>
  <c r="AB31" i="2"/>
  <c r="AB33" i="2"/>
  <c r="AC31" i="2"/>
  <c r="AC33" i="2"/>
  <c r="AD31" i="2"/>
  <c r="AD33" i="2"/>
  <c r="AF31" i="2"/>
  <c r="AG31" i="2"/>
  <c r="AH31" i="2"/>
  <c r="AH33" i="2"/>
  <c r="AI31" i="2"/>
  <c r="AI33" i="2"/>
  <c r="AJ31" i="2"/>
  <c r="AJ33" i="2"/>
  <c r="AK31" i="2"/>
  <c r="AK33" i="2"/>
  <c r="AZ31" i="2"/>
  <c r="BA31" i="2"/>
  <c r="BB31" i="2"/>
  <c r="AE33" i="2"/>
  <c r="AF33" i="2"/>
  <c r="AG33" i="2"/>
  <c r="AL33" i="2"/>
  <c r="AM33" i="2"/>
  <c r="BN33" i="2"/>
  <c r="BP33" i="2"/>
  <c r="BP40" i="2"/>
  <c r="BQ33" i="2"/>
  <c r="BW33" i="2"/>
  <c r="BW50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BJ38" i="2"/>
  <c r="BQ38" i="2"/>
  <c r="AN40" i="2"/>
  <c r="AN42" i="2"/>
  <c r="AO40" i="2"/>
  <c r="AO42" i="2"/>
  <c r="BO40" i="2"/>
  <c r="BR41" i="2"/>
  <c r="AR42" i="2"/>
  <c r="BS42" i="2"/>
  <c r="BV42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B46" i="2"/>
  <c r="AC44" i="2"/>
  <c r="AC46" i="2"/>
  <c r="AD44" i="2"/>
  <c r="AE44" i="2"/>
  <c r="AF44" i="2"/>
  <c r="AG44" i="2"/>
  <c r="AH44" i="2"/>
  <c r="AH46" i="2"/>
  <c r="AI44" i="2"/>
  <c r="AI46" i="2"/>
  <c r="AJ44" i="2"/>
  <c r="AJ46" i="2"/>
  <c r="AT44" i="2"/>
  <c r="AU44" i="2"/>
  <c r="AZ45" i="2"/>
  <c r="BA45" i="2"/>
  <c r="BB45" i="2"/>
  <c r="BF45" i="2"/>
  <c r="BG45" i="2"/>
  <c r="BH45" i="2"/>
  <c r="AD46" i="2"/>
  <c r="AE46" i="2"/>
  <c r="AF46" i="2"/>
  <c r="AG46" i="2"/>
  <c r="AK46" i="2"/>
  <c r="AL46" i="2"/>
  <c r="BS46" i="2"/>
  <c r="BU46" i="2"/>
  <c r="BM50" i="2"/>
  <c r="BX50" i="2"/>
  <c r="BY50" i="2"/>
  <c r="BZ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BW51" i="2"/>
  <c r="BX51" i="2"/>
  <c r="BY51" i="2"/>
  <c r="BZ51" i="2"/>
  <c r="BI54" i="2"/>
  <c r="BJ54" i="2"/>
  <c r="BK54" i="2"/>
  <c r="BP54" i="2"/>
  <c r="BQ54" i="2"/>
  <c r="CB44" i="1"/>
  <c r="CB45" i="1"/>
  <c r="CB46" i="1"/>
  <c r="CB48" i="1" s="1"/>
  <c r="CB50" i="1" s="1"/>
  <c r="CB47" i="1"/>
  <c r="CB34" i="1"/>
  <c r="CB13" i="1"/>
  <c r="CB49" i="1" s="1"/>
  <c r="CB33" i="1"/>
  <c r="BX44" i="1"/>
  <c r="BX46" i="1"/>
  <c r="BX54" i="1" s="1"/>
  <c r="CA44" i="1"/>
  <c r="CA46" i="1" s="1"/>
  <c r="AH33" i="1"/>
  <c r="AG40" i="2"/>
  <c r="CI54" i="2"/>
  <c r="CG24" i="2"/>
  <c r="AK40" i="2"/>
  <c r="AH40" i="2"/>
  <c r="AM40" i="2"/>
  <c r="AC40" i="2"/>
  <c r="CF24" i="2"/>
  <c r="AL40" i="2"/>
  <c r="CC54" i="2"/>
  <c r="AF40" i="2"/>
  <c r="CB54" i="2"/>
  <c r="CA54" i="2"/>
  <c r="CH54" i="2"/>
  <c r="AD40" i="2"/>
  <c r="CI24" i="2"/>
  <c r="AJ40" i="2"/>
  <c r="AB40" i="2"/>
  <c r="BQ40" i="2"/>
  <c r="BQ42" i="2"/>
  <c r="AA40" i="2"/>
  <c r="AE40" i="2"/>
  <c r="AI40" i="2"/>
  <c r="CH24" i="2"/>
  <c r="CE50" i="2"/>
  <c r="CE54" i="2"/>
  <c r="CD54" i="2"/>
  <c r="CF54" i="2"/>
  <c r="BY54" i="2"/>
  <c r="BY15" i="2"/>
  <c r="BX54" i="2"/>
  <c r="AP15" i="2"/>
  <c r="CG51" i="2"/>
  <c r="CG54" i="2"/>
  <c r="BL15" i="2"/>
  <c r="BZ54" i="2"/>
  <c r="BM46" i="1"/>
  <c r="V46" i="1"/>
  <c r="V54" i="1" s="1"/>
  <c r="Z33" i="1"/>
  <c r="AD46" i="1"/>
  <c r="AD48" i="1" s="1"/>
  <c r="BR46" i="1"/>
  <c r="BI46" i="1"/>
  <c r="BI48" i="1" s="1"/>
  <c r="CF46" i="1"/>
  <c r="CF48" i="1" s="1"/>
  <c r="CF50" i="1" s="1"/>
  <c r="CF55" i="1" s="1"/>
  <c r="CF54" i="1"/>
  <c r="BJ54" i="1"/>
  <c r="M33" i="1"/>
  <c r="BL46" i="1"/>
  <c r="CD33" i="1"/>
  <c r="S31" i="1"/>
  <c r="AL46" i="1"/>
  <c r="AL54" i="1" s="1"/>
  <c r="R46" i="1"/>
  <c r="R48" i="1" s="1"/>
  <c r="AK33" i="1"/>
  <c r="BB50" i="2"/>
  <c r="AK50" i="1"/>
  <c r="H33" i="1"/>
  <c r="Z50" i="1"/>
  <c r="BL54" i="1"/>
  <c r="T33" i="1"/>
  <c r="Y33" i="1"/>
  <c r="CH46" i="1"/>
  <c r="CH54" i="1"/>
  <c r="CI54" i="1"/>
  <c r="CI50" i="1"/>
  <c r="CI55" i="1" s="1"/>
  <c r="AA54" i="1"/>
  <c r="BQ48" i="1"/>
  <c r="BQ50" i="1" s="1"/>
  <c r="BQ55" i="1" s="1"/>
  <c r="O31" i="1"/>
  <c r="O34" i="1" s="1"/>
  <c r="BT46" i="1"/>
  <c r="BT54" i="1"/>
  <c r="BI54" i="1"/>
  <c r="CB55" i="1"/>
  <c r="AD33" i="1"/>
  <c r="AI33" i="1"/>
  <c r="CL15" i="2"/>
  <c r="I33" i="1"/>
  <c r="AB33" i="1"/>
  <c r="BS46" i="1"/>
  <c r="BS54" i="1"/>
  <c r="AE46" i="1"/>
  <c r="O46" i="1"/>
  <c r="O54" i="1" s="1"/>
  <c r="CH48" i="1"/>
  <c r="CH50" i="1"/>
  <c r="CH55" i="1" s="1"/>
  <c r="BX48" i="1"/>
  <c r="U33" i="1"/>
  <c r="R54" i="1"/>
  <c r="BP46" i="1"/>
  <c r="BP48" i="1" s="1"/>
  <c r="AB46" i="1"/>
  <c r="AB54" i="1" s="1"/>
  <c r="D46" i="1"/>
  <c r="D54" i="1" s="1"/>
  <c r="CK46" i="1"/>
  <c r="CC46" i="1"/>
  <c r="CC54" i="1" s="1"/>
  <c r="BU46" i="1"/>
  <c r="BU48" i="1" s="1"/>
  <c r="BU50" i="1" s="1"/>
  <c r="BU55" i="1" s="1"/>
  <c r="BU54" i="1"/>
  <c r="AL48" i="1"/>
  <c r="D31" i="1"/>
  <c r="D34" i="1"/>
  <c r="AM33" i="1"/>
  <c r="BL48" i="1"/>
  <c r="BL50" i="1" s="1"/>
  <c r="BL55" i="1" s="1"/>
  <c r="BT48" i="1"/>
  <c r="BT50" i="1"/>
  <c r="BT55" i="1"/>
  <c r="CD46" i="1"/>
  <c r="CD48" i="1" s="1"/>
  <c r="CD50" i="1" s="1"/>
  <c r="CD55" i="1" s="1"/>
  <c r="CL33" i="1"/>
  <c r="CJ46" i="1"/>
  <c r="G48" i="1"/>
  <c r="G49" i="1" s="1"/>
  <c r="AM50" i="1"/>
  <c r="AB34" i="1"/>
  <c r="AB50" i="1"/>
  <c r="AB55" i="1" s="1"/>
  <c r="V50" i="1"/>
  <c r="V55" i="1" s="1"/>
  <c r="V34" i="1"/>
  <c r="BN48" i="1"/>
  <c r="BN50" i="1" s="1"/>
  <c r="BN55" i="1" s="1"/>
  <c r="BO54" i="1"/>
  <c r="AI54" i="1"/>
  <c r="Y34" i="1"/>
  <c r="Y50" i="1"/>
  <c r="CG48" i="1"/>
  <c r="CG50" i="1" s="1"/>
  <c r="CG55" i="1" s="1"/>
  <c r="CG54" i="1"/>
  <c r="CK48" i="1"/>
  <c r="CK50" i="1"/>
  <c r="CK54" i="1"/>
  <c r="CB54" i="1"/>
  <c r="BM54" i="1"/>
  <c r="Q31" i="1"/>
  <c r="N33" i="1"/>
  <c r="AH34" i="1"/>
  <c r="CL31" i="1"/>
  <c r="CL34" i="1" s="1"/>
  <c r="L31" i="1"/>
  <c r="L34" i="1"/>
  <c r="V33" i="1"/>
  <c r="CL46" i="1"/>
  <c r="CL48" i="1" s="1"/>
  <c r="CL50" i="1" s="1"/>
  <c r="CC48" i="1"/>
  <c r="CC50" i="1" s="1"/>
  <c r="CC55" i="1" s="1"/>
  <c r="BS48" i="1"/>
  <c r="BS50" i="1" s="1"/>
  <c r="BS55" i="1" s="1"/>
  <c r="BP50" i="1"/>
  <c r="BP55" i="1" s="1"/>
  <c r="BP54" i="1"/>
  <c r="CK55" i="1"/>
  <c r="CK52" i="1"/>
  <c r="Q34" i="1"/>
  <c r="Q50" i="1"/>
  <c r="CO55" i="1" l="1"/>
  <c r="CN48" i="1"/>
  <c r="CN50" i="1" s="1"/>
  <c r="CN52" i="1" s="1"/>
  <c r="CN54" i="1"/>
  <c r="CM46" i="1"/>
  <c r="AP54" i="1"/>
  <c r="AP48" i="1"/>
  <c r="AA49" i="1"/>
  <c r="V48" i="1"/>
  <c r="AY54" i="1"/>
  <c r="Z46" i="1"/>
  <c r="Z54" i="1" s="1"/>
  <c r="AO54" i="1"/>
  <c r="AO48" i="1"/>
  <c r="AO49" i="1" s="1"/>
  <c r="BK54" i="1"/>
  <c r="BK48" i="1"/>
  <c r="BK50" i="1" s="1"/>
  <c r="BK55" i="1" s="1"/>
  <c r="AN54" i="1"/>
  <c r="AX46" i="1"/>
  <c r="D48" i="1"/>
  <c r="D49" i="1" s="1"/>
  <c r="AA55" i="1"/>
  <c r="AP49" i="1"/>
  <c r="AQ48" i="1"/>
  <c r="AQ49" i="1" s="1"/>
  <c r="Y46" i="1"/>
  <c r="Y48" i="1" s="1"/>
  <c r="Y49" i="1" s="1"/>
  <c r="Q46" i="1"/>
  <c r="Q48" i="1" s="1"/>
  <c r="O48" i="1"/>
  <c r="O49" i="1" s="1"/>
  <c r="V49" i="1"/>
  <c r="AT46" i="1"/>
  <c r="I48" i="1"/>
  <c r="I49" i="1" s="1"/>
  <c r="BC54" i="1"/>
  <c r="BC48" i="1"/>
  <c r="BC49" i="1" s="1"/>
  <c r="AJ54" i="1"/>
  <c r="AJ48" i="1"/>
  <c r="U48" i="1"/>
  <c r="U54" i="1"/>
  <c r="T48" i="1"/>
  <c r="T54" i="1"/>
  <c r="W54" i="1"/>
  <c r="BG46" i="1"/>
  <c r="BG48" i="1" s="1"/>
  <c r="BE48" i="1"/>
  <c r="AZ46" i="1"/>
  <c r="AZ54" i="1" s="1"/>
  <c r="F48" i="1"/>
  <c r="F49" i="1" s="1"/>
  <c r="AD54" i="1"/>
  <c r="BD48" i="1"/>
  <c r="BD50" i="1" s="1"/>
  <c r="BD55" i="1" s="1"/>
  <c r="AF46" i="1"/>
  <c r="AR48" i="1"/>
  <c r="AR49" i="1" s="1"/>
  <c r="AB48" i="1"/>
  <c r="AB49" i="1" s="1"/>
  <c r="H54" i="1"/>
  <c r="BA46" i="1"/>
  <c r="AS46" i="1"/>
  <c r="AS54" i="1" s="1"/>
  <c r="CN34" i="1"/>
  <c r="CE54" i="1"/>
  <c r="CE48" i="1"/>
  <c r="CE50" i="1" s="1"/>
  <c r="CE55" i="1" s="1"/>
  <c r="CD54" i="1"/>
  <c r="S50" i="1"/>
  <c r="S34" i="1"/>
  <c r="BR48" i="1"/>
  <c r="BR50" i="1" s="1"/>
  <c r="BR55" i="1" s="1"/>
  <c r="BR54" i="1"/>
  <c r="AJ31" i="1"/>
  <c r="AJ33" i="1"/>
  <c r="AD49" i="1"/>
  <c r="AD55" i="1"/>
  <c r="AZ48" i="1"/>
  <c r="AZ49" i="1" s="1"/>
  <c r="Q49" i="1"/>
  <c r="AM55" i="1"/>
  <c r="CL54" i="1"/>
  <c r="AW54" i="1"/>
  <c r="AW48" i="1"/>
  <c r="AK48" i="1"/>
  <c r="AK49" i="1" s="1"/>
  <c r="AK54" i="1"/>
  <c r="AV54" i="1"/>
  <c r="AI34" i="1"/>
  <c r="AI50" i="1"/>
  <c r="T34" i="1"/>
  <c r="T50" i="1"/>
  <c r="BV54" i="1"/>
  <c r="BV48" i="1"/>
  <c r="BV50" i="1" s="1"/>
  <c r="BV55" i="1" s="1"/>
  <c r="P48" i="1"/>
  <c r="P54" i="1"/>
  <c r="X54" i="1"/>
  <c r="X48" i="1"/>
  <c r="U34" i="1"/>
  <c r="U50" i="1"/>
  <c r="CL52" i="1"/>
  <c r="CL55" i="1"/>
  <c r="BY48" i="1"/>
  <c r="BY50" i="1" s="1"/>
  <c r="BY55" i="1" s="1"/>
  <c r="Q54" i="1"/>
  <c r="AE48" i="1"/>
  <c r="AE54" i="1"/>
  <c r="AC34" i="1"/>
  <c r="AC50" i="1"/>
  <c r="AU48" i="1"/>
  <c r="BB48" i="1"/>
  <c r="BB49" i="1" s="1"/>
  <c r="BB54" i="1"/>
  <c r="Z55" i="1"/>
  <c r="AA34" i="1"/>
  <c r="AM54" i="1"/>
  <c r="AM48" i="1"/>
  <c r="AM49" i="1" s="1"/>
  <c r="N48" i="1"/>
  <c r="N49" i="1" s="1"/>
  <c r="N54" i="1"/>
  <c r="X33" i="1"/>
  <c r="X31" i="1"/>
  <c r="J54" i="1"/>
  <c r="J48" i="1"/>
  <c r="J49" i="1" s="1"/>
  <c r="BZ54" i="1"/>
  <c r="BZ48" i="1"/>
  <c r="BZ50" i="1" s="1"/>
  <c r="BZ55" i="1" s="1"/>
  <c r="AC48" i="1"/>
  <c r="AC54" i="1"/>
  <c r="W34" i="1"/>
  <c r="W50" i="1"/>
  <c r="E54" i="1"/>
  <c r="E48" i="1"/>
  <c r="E49" i="1" s="1"/>
  <c r="CA48" i="1"/>
  <c r="CA50" i="1" s="1"/>
  <c r="CA55" i="1" s="1"/>
  <c r="CA54" i="1"/>
  <c r="AL50" i="1"/>
  <c r="AL34" i="1"/>
  <c r="Q55" i="1"/>
  <c r="AG48" i="1"/>
  <c r="CJ54" i="1"/>
  <c r="CJ48" i="1"/>
  <c r="CJ50" i="1" s="1"/>
  <c r="BX50" i="1"/>
  <c r="BX55" i="1" s="1"/>
  <c r="AG31" i="1"/>
  <c r="AG33" i="1"/>
  <c r="BW48" i="1"/>
  <c r="BW50" i="1" s="1"/>
  <c r="BW55" i="1" s="1"/>
  <c r="BW54" i="1"/>
  <c r="BF48" i="1"/>
  <c r="BF54" i="1"/>
  <c r="AI48" i="1"/>
  <c r="S54" i="1"/>
  <c r="S48" i="1"/>
  <c r="L48" i="1"/>
  <c r="L49" i="1" s="1"/>
  <c r="L54" i="1"/>
  <c r="BM48" i="1"/>
  <c r="BM50" i="1" s="1"/>
  <c r="BM55" i="1" s="1"/>
  <c r="K31" i="1"/>
  <c r="K34" i="1" s="1"/>
  <c r="K33" i="1"/>
  <c r="AH54" i="1"/>
  <c r="AH48" i="1"/>
  <c r="AH49" i="1" s="1"/>
  <c r="K54" i="1"/>
  <c r="K48" i="1"/>
  <c r="K49" i="1" s="1"/>
  <c r="AE34" i="1"/>
  <c r="AE50" i="1"/>
  <c r="AE33" i="1"/>
  <c r="J33" i="1"/>
  <c r="AC33" i="1"/>
  <c r="AL33" i="1"/>
  <c r="W33" i="1"/>
  <c r="AF31" i="1"/>
  <c r="P31" i="1"/>
  <c r="G31" i="1"/>
  <c r="G34" i="1" s="1"/>
  <c r="Y55" i="1"/>
  <c r="AK55" i="1"/>
  <c r="BH54" i="1"/>
  <c r="F33" i="1"/>
  <c r="M54" i="1"/>
  <c r="R31" i="1"/>
  <c r="CN55" i="1" l="1"/>
  <c r="CM48" i="1"/>
  <c r="CM54" i="1"/>
  <c r="Z48" i="1"/>
  <c r="Z49" i="1" s="1"/>
  <c r="BG54" i="1"/>
  <c r="AX54" i="1"/>
  <c r="AX48" i="1"/>
  <c r="AX50" i="1" s="1"/>
  <c r="AX55" i="1" s="1"/>
  <c r="AS48" i="1"/>
  <c r="AS49" i="1" s="1"/>
  <c r="AT48" i="1"/>
  <c r="AT54" i="1"/>
  <c r="Y54" i="1"/>
  <c r="BA48" i="1"/>
  <c r="BA49" i="1" s="1"/>
  <c r="BA54" i="1"/>
  <c r="AF54" i="1"/>
  <c r="AF48" i="1"/>
  <c r="AG50" i="1"/>
  <c r="AG34" i="1"/>
  <c r="X50" i="1"/>
  <c r="X34" i="1"/>
  <c r="CJ52" i="1"/>
  <c r="CJ55" i="1"/>
  <c r="AI49" i="1"/>
  <c r="AI55" i="1"/>
  <c r="AJ50" i="1"/>
  <c r="AJ34" i="1"/>
  <c r="AC49" i="1"/>
  <c r="AC55" i="1"/>
  <c r="AE49" i="1"/>
  <c r="AE55" i="1"/>
  <c r="U49" i="1"/>
  <c r="U55" i="1"/>
  <c r="P50" i="1"/>
  <c r="P34" i="1"/>
  <c r="W55" i="1"/>
  <c r="W49" i="1"/>
  <c r="T49" i="1"/>
  <c r="T55" i="1"/>
  <c r="S55" i="1"/>
  <c r="S49" i="1"/>
  <c r="R50" i="1"/>
  <c r="R34" i="1"/>
  <c r="AF50" i="1"/>
  <c r="AF34" i="1"/>
  <c r="AL49" i="1"/>
  <c r="AL55" i="1"/>
  <c r="CM50" i="1" l="1"/>
  <c r="AJ49" i="1"/>
  <c r="AJ55" i="1"/>
  <c r="R49" i="1"/>
  <c r="R55" i="1"/>
  <c r="AG49" i="1"/>
  <c r="AG55" i="1"/>
  <c r="AF49" i="1"/>
  <c r="AF55" i="1"/>
  <c r="X49" i="1"/>
  <c r="X55" i="1"/>
  <c r="P49" i="1"/>
  <c r="P55" i="1"/>
  <c r="CM55" i="1" l="1"/>
  <c r="CM52" i="1"/>
</calcChain>
</file>

<file path=xl/sharedStrings.xml><?xml version="1.0" encoding="utf-8"?>
<sst xmlns="http://schemas.openxmlformats.org/spreadsheetml/2006/main" count="281" uniqueCount="100">
  <si>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</si>
  <si>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</si>
  <si>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</si>
  <si>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</si>
  <si>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</si>
  <si>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</si>
  <si>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</si>
  <si>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</si>
  <si>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</si>
  <si>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</si>
  <si>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</si>
  <si>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</si>
  <si>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</si>
  <si>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</si>
  <si>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</si>
  <si>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</si>
  <si>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</si>
  <si>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</si>
  <si>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</si>
  <si>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</si>
  <si>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</si>
  <si>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</si>
  <si>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</si>
  <si>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</si>
  <si>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</si>
  <si>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</si>
  <si>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</si>
  <si>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</si>
  <si>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</si>
  <si>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</si>
  <si>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</si>
  <si>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</si>
  <si>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</si>
  <si>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</si>
  <si>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</si>
  <si>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</si>
  <si>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</si>
  <si>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</si>
  <si>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</si>
  <si>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</si>
  <si>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invest. fund net sales</t>
  </si>
  <si>
    <t>Total excluding extraordinary institutional invest. fund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</si>
  <si>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</si>
  <si>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</si>
  <si>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</si>
  <si>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</si>
  <si>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</si>
  <si>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</si>
  <si>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</si>
  <si>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</si>
  <si>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</si>
  <si>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</si>
  <si>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</si>
  <si>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Investment funds excluding extraordinary institutional net sales</t>
  </si>
  <si>
    <t>Total excluding extraordinary institutional net sales</t>
  </si>
  <si>
    <t>Total investment funds net sales Ex IPC</t>
  </si>
  <si>
    <t>Total net flows Ex IPC (1)</t>
  </si>
  <si>
    <t>Additional</t>
  </si>
  <si>
    <t>IG/IPC mutual fund investment in Mackenzie ETF's (not included within Mackenzie results above). IG only effective December 2023</t>
  </si>
  <si>
    <t>Institutional fund allocation changes (included within Mackenzie and IGM mutual fund results above)</t>
  </si>
  <si>
    <t>Institutional fund allocation changes (included within Mackenzie and IGM ETF results above)</t>
  </si>
  <si>
    <t>Inst. SMA fund allocation changes (included within Mackenzie Inst. SMA results above)</t>
  </si>
  <si>
    <t>IGM Financial Monthly Gross Flows ($ millions)</t>
  </si>
  <si>
    <t>IG AUM gross sales</t>
  </si>
  <si>
    <t>Dealer gross inflows</t>
  </si>
  <si>
    <t>Investment Planning Counsel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</si>
  <si>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</si>
  <si>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</si>
  <si>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</si>
  <si>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</si>
  <si>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</si>
  <si>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</si>
  <si>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 xml:space="preserve">October 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</si>
  <si>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</si>
  <si>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</si>
  <si>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</si>
  <si>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</si>
  <si>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</si>
  <si>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</si>
  <si>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</si>
  <si>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</si>
  <si>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</si>
  <si>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</si>
  <si>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</si>
  <si>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</si>
  <si>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</si>
  <si>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</si>
  <si>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</si>
  <si>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</si>
  <si>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</si>
  <si>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</si>
  <si>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 Ex-IPC</t>
  </si>
  <si>
    <t>(1) November 30, 2023 assets reflect the disposition of 100% of the common shares of Investment Planning Counsel.</t>
  </si>
  <si>
    <t>Assets under advisement ex non fee bearing</t>
  </si>
  <si>
    <t>Flows related to non-fee-bearing assets</t>
  </si>
  <si>
    <t>Total net flows excl. non-fee-bearing</t>
  </si>
  <si>
    <t>Non-fee-bearing assets</t>
  </si>
  <si>
    <t>Total AUA Flows ex-non-fee bearing assets</t>
  </si>
  <si>
    <t>Assets under advisement ex-non-fee-bearing</t>
  </si>
  <si>
    <t>Simple average assets under advisement ex-non-fee-bearing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</si>
</sst>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  <numFmt numFmtId="167" formatCode="#,##0;\(#,##0\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  <xf numFmtId="37" fontId="16" fillId="0" borderId="0" xfId="1" applyNumberFormat="1" applyFont="1" applyFill="1"/>
    <xf numFmtId="37" fontId="16" fillId="0" borderId="0" xfId="1" applyNumberFormat="1" applyFont="1" applyFill="1" applyBorder="1" applyProtection="1"/>
    <xf numFmtId="41" fontId="16" fillId="0" borderId="0" xfId="0" applyNumberFormat="1" applyFont="1"/>
    <xf numFmtId="164" fontId="11" fillId="0" borderId="0" xfId="1" applyNumberFormat="1" applyFont="1" applyBorder="1" applyProtection="1">
      <protection locked="0"/>
    </xf>
    <xf numFmtId="164" fontId="8" fillId="0" borderId="0" xfId="1" applyNumberFormat="1" applyFont="1" applyAlignment="1">
      <alignment horizontal="left" vertical="center" indent="2"/>
    </xf>
    <xf numFmtId="164" fontId="8" fillId="0" borderId="0" xfId="1" applyNumberFormat="1" applyFont="1"/>
    <xf numFmtId="164" fontId="8" fillId="0" borderId="0" xfId="1" applyNumberFormat="1" applyFont="1" applyProtection="1">
      <protection locked="0"/>
    </xf>
    <xf numFmtId="164" fontId="8" fillId="0" borderId="0" xfId="1" applyNumberFormat="1" applyFont="1" applyFill="1" applyBorder="1" applyProtection="1">
      <protection locked="0"/>
    </xf>
    <xf numFmtId="164" fontId="1" fillId="0" borderId="0" xfId="1" applyNumberFormat="1" applyFont="1" applyFill="1" applyProtection="1">
      <protection locked="0"/>
    </xf>
    <xf numFmtId="164" fontId="1" fillId="0" borderId="0" xfId="1" applyNumberFormat="1" applyFont="1" applyFill="1"/>
    <xf numFmtId="167" fontId="0" fillId="0" borderId="0" xfId="0" applyNumberFormat="1"/>
    <xf numFmtId="167" fontId="0" fillId="0" borderId="0" xfId="0" applyNumberFormat="1" applyProtection="1">
      <protection locked="0"/>
    </xf>
    <xf numFmtId="167" fontId="11" fillId="0" borderId="0" xfId="1" applyNumberFormat="1" applyFont="1" applyFill="1" applyBorder="1" applyProtection="1">
      <protection locked="0"/>
    </xf>
    <xf numFmtId="164" fontId="1" fillId="0" borderId="0" xfId="1" applyNumberFormat="1" applyFont="1" applyProtection="1">
      <protection locked="0"/>
    </xf>
    <xf numFmtId="164" fontId="1" fillId="0" borderId="0" xfId="1" applyNumberFormat="1" applyFont="1"/>
    <xf numFmtId="37" fontId="16" fillId="0" borderId="0" xfId="0" applyNumberFormat="1" applyFont="1" applyAlignment="1">
      <alignment wrapText="1"/>
    </xf>
    <xf numFmtId="37" fontId="16" fillId="0" borderId="1" xfId="1" applyNumberFormat="1" applyFont="1" applyBorder="1"/>
    <xf numFmtId="37" fontId="16" fillId="0" borderId="1" xfId="1" applyNumberFormat="1" applyFont="1" applyFill="1" applyBorder="1"/>
    <xf numFmtId="37" fontId="16" fillId="0" borderId="1" xfId="1" applyNumberFormat="1" applyFont="1" applyFill="1" applyBorder="1" applyProtection="1"/>
    <xf numFmtId="167" fontId="12" fillId="0" borderId="0" xfId="1" applyNumberFormat="1" applyFont="1" applyFill="1" applyBorder="1" applyProtection="1">
      <protection locked="0"/>
    </xf>
    <xf numFmtId="41" fontId="11" fillId="0" borderId="0" xfId="0" applyNumberFormat="1" applyFont="1" applyProtection="1">
      <protection locked="0"/>
    </xf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/>
      <sheetData sheetId="3"/>
      <sheetData sheetId="4">
        <row r="9">
          <cell r="E9">
            <v>2004</v>
          </cell>
        </row>
      </sheetData>
      <sheetData sheetId="5"/>
      <sheetData sheetId="6">
        <row r="57">
          <cell r="F57">
            <v>4709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5">
          <cell r="D105">
            <v>2001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R107"/>
  <sheetViews>
    <sheetView tabSelected="1" zoomScale="91" zoomScaleNormal="91" zoomScaleSheetLayoutView="55" workbookViewId="0">
      <pane xSplit="3" ySplit="6" topLeftCell="BX7" activePane="bottomRight" state="frozen"/>
      <selection activeCell="A15" sqref="A15"/>
      <selection pane="topRight" activeCell="A15" sqref="A15"/>
      <selection pane="bottomLeft" activeCell="A15" sqref="A15"/>
      <selection pane="bottomRight" activeCell="BP1" sqref="D1:BP1048576"/>
    </sheetView>
  </sheetViews>
  <sheetFormatPr defaultColWidth="9.140625" defaultRowHeight="15" x14ac:dyDescent="0.25"/>
  <cols>
    <col min="1" max="1" width="1.85546875" customWidth="1"/>
    <col min="2" max="2" width="5.42578125" customWidth="1"/>
    <col min="3" max="3" width="51.42578125" customWidth="1"/>
    <col min="4" max="15" width="9.140625" hidden="1" customWidth="1"/>
    <col min="16" max="46" width="12.5703125" hidden="1" customWidth="1"/>
    <col min="47" max="50" width="12.42578125" hidden="1" customWidth="1"/>
    <col min="51" max="62" width="12.85546875" hidden="1" customWidth="1"/>
    <col min="63" max="68" width="11.42578125" hidden="1" customWidth="1"/>
    <col min="69" max="69" width="11.42578125" bestFit="1" customWidth="1"/>
    <col min="70" max="70" width="11.140625" customWidth="1"/>
    <col min="71" max="77" width="11.42578125" bestFit="1" customWidth="1"/>
    <col min="78" max="78" width="11.42578125" customWidth="1"/>
    <col min="79" max="93" width="11.42578125" bestFit="1" customWidth="1"/>
  </cols>
  <sheetData>
    <row r="1" spans="1:96" s="1" customFormat="1" ht="15.75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</row>
    <row r="2" spans="1:96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</row>
    <row r="3" spans="1:96" s="2" customFormat="1" ht="15.75" x14ac:dyDescent="0.25">
      <c r="A3" s="7"/>
      <c r="B3" s="51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</row>
    <row r="4" spans="1:96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6" ht="15.75" x14ac:dyDescent="0.25">
      <c r="A5" s="8"/>
      <c r="B5" s="8"/>
      <c r="C5" s="8"/>
      <c r="D5" s="37">
        <v>2019</v>
      </c>
      <c r="E5" s="37">
        <v>2019</v>
      </c>
      <c r="F5" s="37">
        <v>2019</v>
      </c>
      <c r="G5" s="37">
        <v>2019</v>
      </c>
      <c r="H5" s="37">
        <v>2019</v>
      </c>
      <c r="I5" s="37">
        <v>2019</v>
      </c>
      <c r="J5" s="37">
        <v>2019</v>
      </c>
      <c r="K5" s="37">
        <v>2019</v>
      </c>
      <c r="L5" s="37">
        <v>2019</v>
      </c>
      <c r="M5" s="37">
        <v>2019</v>
      </c>
      <c r="N5" s="37">
        <v>2019</v>
      </c>
      <c r="O5" s="37">
        <v>2019</v>
      </c>
      <c r="P5" s="37">
        <v>2020</v>
      </c>
      <c r="Q5" s="37">
        <v>2020</v>
      </c>
      <c r="R5" s="37">
        <v>2020</v>
      </c>
      <c r="S5" s="37">
        <v>2020</v>
      </c>
      <c r="T5" s="37">
        <v>2020</v>
      </c>
      <c r="U5" s="37">
        <v>2020</v>
      </c>
      <c r="V5" s="37">
        <v>2020</v>
      </c>
      <c r="W5" s="37">
        <v>2020</v>
      </c>
      <c r="X5" s="37">
        <v>2020</v>
      </c>
      <c r="Y5" s="37">
        <v>2020</v>
      </c>
      <c r="Z5" s="37">
        <v>2020</v>
      </c>
      <c r="AA5" s="37">
        <v>2020</v>
      </c>
      <c r="AB5" s="37">
        <v>2021</v>
      </c>
      <c r="AC5" s="37">
        <v>2021</v>
      </c>
      <c r="AD5" s="37">
        <v>2021</v>
      </c>
      <c r="AE5" s="37">
        <v>2021</v>
      </c>
      <c r="AF5" s="37">
        <v>2021</v>
      </c>
      <c r="AG5" s="37">
        <v>2021</v>
      </c>
      <c r="AH5" s="37">
        <v>2021</v>
      </c>
      <c r="AI5" s="37">
        <v>2021</v>
      </c>
      <c r="AJ5" s="37">
        <v>2021</v>
      </c>
      <c r="AK5" s="37">
        <v>2021</v>
      </c>
      <c r="AL5" s="37">
        <v>2021</v>
      </c>
      <c r="AM5" s="37">
        <v>2021</v>
      </c>
      <c r="AN5" s="37">
        <v>2022</v>
      </c>
      <c r="AO5" s="37">
        <v>2022</v>
      </c>
      <c r="AP5" s="37">
        <v>2022</v>
      </c>
      <c r="AQ5" s="37">
        <v>2022</v>
      </c>
      <c r="AR5" s="37">
        <v>2022</v>
      </c>
      <c r="AS5" s="37">
        <v>2022</v>
      </c>
      <c r="AT5" s="37">
        <v>2022</v>
      </c>
      <c r="AU5" s="37">
        <v>2022</v>
      </c>
      <c r="AV5" s="37">
        <v>2022</v>
      </c>
      <c r="AW5" s="37">
        <v>2022</v>
      </c>
      <c r="AX5" s="37">
        <v>2022</v>
      </c>
      <c r="AY5" s="37">
        <v>2022</v>
      </c>
      <c r="AZ5" s="37">
        <v>2023</v>
      </c>
      <c r="BA5" s="37">
        <v>2023</v>
      </c>
      <c r="BB5" s="37">
        <v>2023</v>
      </c>
      <c r="BC5" s="37">
        <v>2023</v>
      </c>
      <c r="BD5" s="37">
        <v>2023</v>
      </c>
      <c r="BE5" s="37">
        <v>2023</v>
      </c>
      <c r="BF5" s="37">
        <v>2023</v>
      </c>
      <c r="BG5" s="37">
        <v>2023</v>
      </c>
      <c r="BH5" s="37">
        <v>2023</v>
      </c>
      <c r="BI5" s="37">
        <v>2023</v>
      </c>
      <c r="BJ5" s="37">
        <v>2023</v>
      </c>
      <c r="BK5" s="37">
        <v>2023</v>
      </c>
      <c r="BL5" s="37">
        <v>2024</v>
      </c>
      <c r="BM5" s="37">
        <v>2024</v>
      </c>
      <c r="BN5" s="37">
        <v>2024</v>
      </c>
      <c r="BO5" s="37">
        <v>2024</v>
      </c>
      <c r="BP5" s="37">
        <v>2024</v>
      </c>
      <c r="BQ5" s="37">
        <v>2024</v>
      </c>
      <c r="BR5" s="37">
        <v>2024</v>
      </c>
      <c r="BS5" s="37">
        <v>2024</v>
      </c>
      <c r="BT5" s="37">
        <v>2024</v>
      </c>
      <c r="BU5" s="37">
        <v>2024</v>
      </c>
      <c r="BV5" s="37">
        <v>2024</v>
      </c>
      <c r="BW5" s="37">
        <v>2024</v>
      </c>
      <c r="BX5" s="37">
        <v>2025</v>
      </c>
      <c r="BY5" s="37">
        <v>2025</v>
      </c>
      <c r="BZ5" s="37">
        <v>2025</v>
      </c>
      <c r="CA5" s="37">
        <v>2025</v>
      </c>
      <c r="CB5" s="37">
        <v>2025</v>
      </c>
      <c r="CC5" s="37">
        <v>2025</v>
      </c>
      <c r="CD5" s="37">
        <v>2025</v>
      </c>
      <c r="CE5" s="37">
        <v>2025</v>
      </c>
      <c r="CF5" s="37">
        <v>2025</v>
      </c>
      <c r="CG5" s="37">
        <v>2025</v>
      </c>
      <c r="CH5" s="37">
        <v>2025</v>
      </c>
      <c r="CI5" s="37">
        <v>2025</v>
      </c>
      <c r="CJ5" s="37">
        <v>2026</v>
      </c>
      <c r="CK5" s="37">
        <v>2026</v>
      </c>
      <c r="CL5" s="37">
        <v>2026</v>
      </c>
      <c r="CM5" s="37">
        <v>2026</v>
      </c>
      <c r="CN5" s="37">
        <v>2026</v>
      </c>
      <c r="CO5" s="37">
        <v>2026</v>
      </c>
    </row>
    <row r="6" spans="1:96" ht="15.75" x14ac:dyDescent="0.25">
      <c r="A6" s="8"/>
      <c r="B6" s="8"/>
      <c r="C6" s="8"/>
      <c r="D6" s="38" t="str">
        <f t="shared" ref="D6:L6" si="0">P6</f>
        <v>Jan</v>
      </c>
      <c r="E6" s="38" t="str">
        <f t="shared" si="0"/>
        <v>Feb</v>
      </c>
      <c r="F6" s="38" t="str">
        <f t="shared" si="0"/>
        <v>Mar</v>
      </c>
      <c r="G6" s="38" t="str">
        <f t="shared" si="0"/>
        <v>Apr</v>
      </c>
      <c r="H6" s="38" t="str">
        <f t="shared" si="0"/>
        <v>May</v>
      </c>
      <c r="I6" s="38" t="str">
        <f t="shared" si="0"/>
        <v>Jun</v>
      </c>
      <c r="J6" s="38" t="str">
        <f t="shared" si="0"/>
        <v>Jul</v>
      </c>
      <c r="K6" s="38" t="str">
        <f t="shared" si="0"/>
        <v>Aug</v>
      </c>
      <c r="L6" s="38" t="str">
        <f t="shared" si="0"/>
        <v>Sep</v>
      </c>
      <c r="M6" s="38" t="s">
        <v>2</v>
      </c>
      <c r="N6" s="38" t="s">
        <v>3</v>
      </c>
      <c r="O6" s="38" t="s">
        <v>4</v>
      </c>
      <c r="P6" s="38" t="s">
        <v>5</v>
      </c>
      <c r="Q6" s="38" t="s">
        <v>6</v>
      </c>
      <c r="R6" s="38" t="s">
        <v>7</v>
      </c>
      <c r="S6" s="38" t="s">
        <v>8</v>
      </c>
      <c r="T6" s="38" t="s">
        <v>9</v>
      </c>
      <c r="U6" s="38" t="s">
        <v>10</v>
      </c>
      <c r="V6" s="38" t="s">
        <v>11</v>
      </c>
      <c r="W6" s="38" t="s">
        <v>12</v>
      </c>
      <c r="X6" s="38" t="s">
        <v>13</v>
      </c>
      <c r="Y6" s="38" t="s">
        <v>2</v>
      </c>
      <c r="Z6" s="38" t="s">
        <v>3</v>
      </c>
      <c r="AA6" s="38" t="s">
        <v>4</v>
      </c>
      <c r="AB6" s="38" t="s">
        <v>5</v>
      </c>
      <c r="AC6" s="38" t="s">
        <v>6</v>
      </c>
      <c r="AD6" s="38" t="s">
        <v>7</v>
      </c>
      <c r="AE6" s="38" t="s">
        <v>8</v>
      </c>
      <c r="AF6" s="38" t="s">
        <v>9</v>
      </c>
      <c r="AG6" s="38" t="s">
        <v>14</v>
      </c>
      <c r="AH6" s="38" t="s">
        <v>15</v>
      </c>
      <c r="AI6" s="38" t="s">
        <v>16</v>
      </c>
      <c r="AJ6" s="38" t="s">
        <v>17</v>
      </c>
      <c r="AK6" s="38" t="s">
        <v>18</v>
      </c>
      <c r="AL6" s="38" t="s">
        <v>19</v>
      </c>
      <c r="AM6" s="38" t="s">
        <v>20</v>
      </c>
      <c r="AN6" s="38" t="s">
        <v>21</v>
      </c>
      <c r="AO6" s="38" t="s">
        <v>22</v>
      </c>
      <c r="AP6" s="38" t="s">
        <v>23</v>
      </c>
      <c r="AQ6" s="38" t="s">
        <v>24</v>
      </c>
      <c r="AR6" s="38" t="s">
        <v>9</v>
      </c>
      <c r="AS6" s="38" t="s">
        <v>14</v>
      </c>
      <c r="AT6" s="38" t="s">
        <v>15</v>
      </c>
      <c r="AU6" s="38" t="s">
        <v>16</v>
      </c>
      <c r="AV6" s="38" t="s">
        <v>17</v>
      </c>
      <c r="AW6" s="38" t="s">
        <v>18</v>
      </c>
      <c r="AX6" s="38" t="s">
        <v>19</v>
      </c>
      <c r="AY6" s="38" t="s">
        <v>20</v>
      </c>
      <c r="AZ6" s="38" t="s">
        <v>21</v>
      </c>
      <c r="BA6" s="38" t="s">
        <v>22</v>
      </c>
      <c r="BB6" s="38" t="s">
        <v>23</v>
      </c>
      <c r="BC6" s="38" t="s">
        <v>24</v>
      </c>
      <c r="BD6" s="38" t="s">
        <v>9</v>
      </c>
      <c r="BE6" s="38" t="s">
        <v>14</v>
      </c>
      <c r="BF6" s="38" t="s">
        <v>15</v>
      </c>
      <c r="BG6" s="38" t="s">
        <v>16</v>
      </c>
      <c r="BH6" s="38" t="s">
        <v>17</v>
      </c>
      <c r="BI6" s="38" t="s">
        <v>18</v>
      </c>
      <c r="BJ6" s="38" t="s">
        <v>19</v>
      </c>
      <c r="BK6" s="38" t="s">
        <v>20</v>
      </c>
      <c r="BL6" s="38" t="s">
        <v>21</v>
      </c>
      <c r="BM6" s="38" t="s">
        <v>22</v>
      </c>
      <c r="BN6" s="38" t="s">
        <v>23</v>
      </c>
      <c r="BO6" s="38" t="s">
        <v>24</v>
      </c>
      <c r="BP6" s="38" t="s">
        <v>9</v>
      </c>
      <c r="BQ6" s="38" t="s">
        <v>14</v>
      </c>
      <c r="BR6" s="38" t="s">
        <v>15</v>
      </c>
      <c r="BS6" s="38" t="s">
        <v>16</v>
      </c>
      <c r="BT6" s="38" t="s">
        <v>17</v>
      </c>
      <c r="BU6" s="38" t="s">
        <v>18</v>
      </c>
      <c r="BV6" s="38" t="s">
        <v>19</v>
      </c>
      <c r="BW6" s="38" t="s">
        <v>20</v>
      </c>
      <c r="BX6" s="38" t="s">
        <v>21</v>
      </c>
      <c r="BY6" s="38" t="s">
        <v>22</v>
      </c>
      <c r="BZ6" s="38" t="s">
        <v>23</v>
      </c>
      <c r="CA6" s="38" t="s">
        <v>24</v>
      </c>
      <c r="CB6" s="38" t="s">
        <v>9</v>
      </c>
      <c r="CC6" s="38" t="s">
        <v>14</v>
      </c>
      <c r="CD6" s="38" t="s">
        <v>15</v>
      </c>
      <c r="CE6" s="38" t="s">
        <v>16</v>
      </c>
      <c r="CF6" s="38" t="s">
        <v>17</v>
      </c>
      <c r="CG6" s="38" t="s">
        <v>18</v>
      </c>
      <c r="CH6" s="38" t="s">
        <v>19</v>
      </c>
      <c r="CI6" s="38" t="s">
        <v>20</v>
      </c>
      <c r="CJ6" s="38" t="s">
        <v>21</v>
      </c>
      <c r="CK6" s="38" t="s">
        <v>22</v>
      </c>
      <c r="CL6" s="38" t="s">
        <v>23</v>
      </c>
      <c r="CM6" s="38" t="s">
        <v>24</v>
      </c>
      <c r="CN6" s="38" t="s">
        <v>9</v>
      </c>
      <c r="CO6" s="38" t="s">
        <v>14</v>
      </c>
    </row>
    <row r="7" spans="1:96" s="3" customFormat="1" ht="14.1" customHeight="1" x14ac:dyDescent="0.25">
      <c r="A7" s="11"/>
      <c r="B7" s="58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Q7"/>
      <c r="CR7"/>
    </row>
    <row r="8" spans="1:96" s="9" customFormat="1" ht="16.5" customHeight="1" x14ac:dyDescent="0.25">
      <c r="C8" s="9" t="s">
        <v>26</v>
      </c>
      <c r="D8" s="65">
        <v>-40</v>
      </c>
      <c r="E8" s="65">
        <v>137</v>
      </c>
      <c r="F8" s="65">
        <v>-111</v>
      </c>
      <c r="G8" s="65">
        <v>-237</v>
      </c>
      <c r="H8" s="65">
        <v>-182</v>
      </c>
      <c r="I8" s="65">
        <v>-118</v>
      </c>
      <c r="J8" s="65">
        <v>17</v>
      </c>
      <c r="K8" s="65">
        <v>-155</v>
      </c>
      <c r="L8" s="65">
        <v>-153</v>
      </c>
      <c r="M8" s="65">
        <v>-98</v>
      </c>
      <c r="N8" s="65">
        <v>-132</v>
      </c>
      <c r="O8" s="65">
        <v>-17</v>
      </c>
      <c r="P8" s="65">
        <v>-82</v>
      </c>
      <c r="Q8" s="65">
        <v>192</v>
      </c>
      <c r="R8" s="65">
        <v>-160</v>
      </c>
      <c r="S8" s="65">
        <v>-88</v>
      </c>
      <c r="T8" s="65">
        <v>-3</v>
      </c>
      <c r="U8" s="65">
        <v>-42</v>
      </c>
      <c r="V8" s="65">
        <v>-50</v>
      </c>
      <c r="W8" s="65">
        <v>-81</v>
      </c>
      <c r="X8" s="65">
        <v>-128</v>
      </c>
      <c r="Y8" s="65">
        <v>-52.6</v>
      </c>
      <c r="Z8" s="65">
        <v>-24.2</v>
      </c>
      <c r="AA8" s="65">
        <v>68.2</v>
      </c>
      <c r="AB8" s="65">
        <v>105</v>
      </c>
      <c r="AC8" s="65">
        <v>348</v>
      </c>
      <c r="AD8" s="65">
        <v>48</v>
      </c>
      <c r="AE8" s="65">
        <v>10</v>
      </c>
      <c r="AF8" s="65">
        <v>83</v>
      </c>
      <c r="AG8" s="65">
        <v>186</v>
      </c>
      <c r="AH8" s="65">
        <v>188</v>
      </c>
      <c r="AI8" s="65">
        <v>201</v>
      </c>
      <c r="AJ8" s="65">
        <v>187</v>
      </c>
      <c r="AK8" s="65">
        <v>155</v>
      </c>
      <c r="AL8" s="65">
        <v>184</v>
      </c>
      <c r="AM8" s="65">
        <v>119</v>
      </c>
      <c r="AN8" s="65">
        <v>424</v>
      </c>
      <c r="AO8" s="65">
        <v>594</v>
      </c>
      <c r="AP8" s="65">
        <v>246</v>
      </c>
      <c r="AQ8" s="65">
        <v>-12</v>
      </c>
      <c r="AR8" s="65">
        <v>-30</v>
      </c>
      <c r="AS8" s="65">
        <v>-57</v>
      </c>
      <c r="AT8" s="65">
        <v>-71</v>
      </c>
      <c r="AU8" s="65">
        <v>-25</v>
      </c>
      <c r="AV8" s="65">
        <v>-308</v>
      </c>
      <c r="AW8" s="65">
        <v>-251</v>
      </c>
      <c r="AX8" s="65">
        <v>-218</v>
      </c>
      <c r="AY8" s="65">
        <v>-249</v>
      </c>
      <c r="AZ8" s="65">
        <v>-172</v>
      </c>
      <c r="BA8" s="65">
        <v>93</v>
      </c>
      <c r="BB8" s="65">
        <v>-217</v>
      </c>
      <c r="BC8" s="65">
        <v>-236</v>
      </c>
      <c r="BD8" s="65">
        <v>-105</v>
      </c>
      <c r="BE8" s="65">
        <v>-173</v>
      </c>
      <c r="BF8" s="65">
        <v>60</v>
      </c>
      <c r="BG8" s="65">
        <v>-187</v>
      </c>
      <c r="BH8" s="65">
        <v>-310</v>
      </c>
      <c r="BI8" s="65">
        <v>-379</v>
      </c>
      <c r="BJ8" s="65">
        <v>-418</v>
      </c>
      <c r="BK8" s="65">
        <v>-278</v>
      </c>
      <c r="BL8" s="65">
        <v>-376</v>
      </c>
      <c r="BM8" s="65">
        <v>129</v>
      </c>
      <c r="BN8" s="65">
        <v>-172</v>
      </c>
      <c r="BO8" s="65">
        <v>-298</v>
      </c>
      <c r="BP8" s="65">
        <v>-152</v>
      </c>
      <c r="BQ8" s="65">
        <v>-247</v>
      </c>
      <c r="BR8" s="65">
        <v>227</v>
      </c>
      <c r="BS8" s="65">
        <v>-26</v>
      </c>
      <c r="BT8" s="65">
        <v>-22</v>
      </c>
      <c r="BU8" s="65">
        <v>117</v>
      </c>
      <c r="BV8" s="65">
        <v>17</v>
      </c>
      <c r="BW8" s="65">
        <v>93</v>
      </c>
      <c r="BX8" s="94">
        <v>334</v>
      </c>
      <c r="BY8" s="94">
        <v>458</v>
      </c>
      <c r="BZ8" s="94">
        <v>-40</v>
      </c>
      <c r="CA8" s="94">
        <v>42</v>
      </c>
      <c r="CB8" s="39">
        <v>222</v>
      </c>
      <c r="CC8" s="39">
        <v>139</v>
      </c>
      <c r="CD8" s="39">
        <v>140</v>
      </c>
      <c r="CE8" s="39">
        <v>108</v>
      </c>
      <c r="CF8" s="39">
        <v>138</v>
      </c>
      <c r="CG8" s="39">
        <v>114</v>
      </c>
      <c r="CH8" s="39">
        <v>-22</v>
      </c>
      <c r="CI8" s="39">
        <v>73</v>
      </c>
      <c r="CJ8" s="39">
        <v>610</v>
      </c>
      <c r="CK8" s="39">
        <v>600</v>
      </c>
      <c r="CL8" s="39">
        <v>125</v>
      </c>
      <c r="CM8" s="39">
        <v>-33</v>
      </c>
      <c r="CN8" s="11">
        <v>117</v>
      </c>
      <c r="CO8" s="11">
        <v>41</v>
      </c>
      <c r="CQ8"/>
      <c r="CR8"/>
    </row>
    <row r="9" spans="1:96" s="9" customFormat="1" ht="16.5" customHeight="1" x14ac:dyDescent="0.25">
      <c r="C9" s="9" t="s">
        <v>27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0">
        <v>2</v>
      </c>
      <c r="BA9" s="40">
        <v>14</v>
      </c>
      <c r="BB9" s="40">
        <v>7</v>
      </c>
      <c r="BC9" s="40">
        <v>4</v>
      </c>
      <c r="BD9" s="40">
        <v>-3</v>
      </c>
      <c r="BE9" s="40">
        <v>4</v>
      </c>
      <c r="BF9" s="40">
        <v>6</v>
      </c>
      <c r="BG9" s="40">
        <v>8</v>
      </c>
      <c r="BH9" s="40">
        <v>3</v>
      </c>
      <c r="BI9" s="40">
        <v>3</v>
      </c>
      <c r="BJ9" s="40">
        <v>6</v>
      </c>
      <c r="BK9" s="40">
        <v>14</v>
      </c>
      <c r="BL9" s="40">
        <v>34</v>
      </c>
      <c r="BM9" s="40">
        <v>31</v>
      </c>
      <c r="BN9" s="40">
        <v>39</v>
      </c>
      <c r="BO9" s="40">
        <v>29</v>
      </c>
      <c r="BP9" s="40">
        <v>25</v>
      </c>
      <c r="BQ9" s="40">
        <v>31</v>
      </c>
      <c r="BR9" s="40">
        <v>43</v>
      </c>
      <c r="BS9" s="40">
        <v>57</v>
      </c>
      <c r="BT9" s="40">
        <v>34</v>
      </c>
      <c r="BU9" s="40">
        <v>60</v>
      </c>
      <c r="BV9" s="40">
        <v>41</v>
      </c>
      <c r="BW9" s="40">
        <v>56</v>
      </c>
      <c r="BX9" s="40">
        <f>+BX10-BX8</f>
        <v>70</v>
      </c>
      <c r="BY9" s="40">
        <f t="shared" ref="BY9:CC9" si="1">+BY10-BY8</f>
        <v>68</v>
      </c>
      <c r="BZ9" s="40">
        <f t="shared" si="1"/>
        <v>54</v>
      </c>
      <c r="CA9" s="40">
        <f t="shared" si="1"/>
        <v>16</v>
      </c>
      <c r="CB9" s="40">
        <f t="shared" si="1"/>
        <v>28</v>
      </c>
      <c r="CC9" s="40">
        <f t="shared" si="1"/>
        <v>42</v>
      </c>
      <c r="CD9" s="40">
        <v>50</v>
      </c>
      <c r="CE9" s="40">
        <v>44</v>
      </c>
      <c r="CF9" s="40">
        <v>53</v>
      </c>
      <c r="CG9" s="40">
        <v>64</v>
      </c>
      <c r="CH9" s="40">
        <v>54</v>
      </c>
      <c r="CI9" s="40">
        <v>64</v>
      </c>
      <c r="CJ9" s="40">
        <v>95</v>
      </c>
      <c r="CK9" s="40">
        <v>124</v>
      </c>
      <c r="CL9" s="40">
        <v>102</v>
      </c>
      <c r="CM9" s="40">
        <v>98</v>
      </c>
      <c r="CN9" s="40">
        <v>99</v>
      </c>
      <c r="CO9" s="40">
        <v>165</v>
      </c>
      <c r="CQ9"/>
      <c r="CR9"/>
    </row>
    <row r="10" spans="1:96" s="9" customFormat="1" ht="16.5" customHeight="1" x14ac:dyDescent="0.25">
      <c r="C10" s="9" t="s">
        <v>28</v>
      </c>
      <c r="D10" s="65">
        <f t="shared" ref="D10:AY10" si="2">+D8+D9</f>
        <v>-40</v>
      </c>
      <c r="E10" s="65">
        <f t="shared" si="2"/>
        <v>137</v>
      </c>
      <c r="F10" s="65">
        <f t="shared" si="2"/>
        <v>-111</v>
      </c>
      <c r="G10" s="65">
        <f t="shared" si="2"/>
        <v>-237</v>
      </c>
      <c r="H10" s="65">
        <f t="shared" si="2"/>
        <v>-182</v>
      </c>
      <c r="I10" s="65">
        <f t="shared" si="2"/>
        <v>-118</v>
      </c>
      <c r="J10" s="65">
        <f t="shared" si="2"/>
        <v>17</v>
      </c>
      <c r="K10" s="65">
        <f t="shared" si="2"/>
        <v>-155</v>
      </c>
      <c r="L10" s="65">
        <f t="shared" si="2"/>
        <v>-153</v>
      </c>
      <c r="M10" s="65">
        <f t="shared" si="2"/>
        <v>-98</v>
      </c>
      <c r="N10" s="65">
        <f t="shared" si="2"/>
        <v>-132</v>
      </c>
      <c r="O10" s="65">
        <f t="shared" si="2"/>
        <v>-17</v>
      </c>
      <c r="P10" s="65">
        <f t="shared" si="2"/>
        <v>-82</v>
      </c>
      <c r="Q10" s="65">
        <f t="shared" si="2"/>
        <v>192</v>
      </c>
      <c r="R10" s="65">
        <f t="shared" si="2"/>
        <v>-160</v>
      </c>
      <c r="S10" s="65">
        <f t="shared" si="2"/>
        <v>-88</v>
      </c>
      <c r="T10" s="65">
        <f t="shared" si="2"/>
        <v>-3</v>
      </c>
      <c r="U10" s="65">
        <f t="shared" si="2"/>
        <v>-42</v>
      </c>
      <c r="V10" s="65">
        <f t="shared" si="2"/>
        <v>-50</v>
      </c>
      <c r="W10" s="65">
        <f t="shared" si="2"/>
        <v>-81</v>
      </c>
      <c r="X10" s="65">
        <f t="shared" si="2"/>
        <v>-128</v>
      </c>
      <c r="Y10" s="65">
        <f t="shared" si="2"/>
        <v>-52.6</v>
      </c>
      <c r="Z10" s="65">
        <f t="shared" si="2"/>
        <v>-24.2</v>
      </c>
      <c r="AA10" s="65">
        <f t="shared" si="2"/>
        <v>68.2</v>
      </c>
      <c r="AB10" s="65">
        <f t="shared" si="2"/>
        <v>105</v>
      </c>
      <c r="AC10" s="65">
        <f t="shared" si="2"/>
        <v>348</v>
      </c>
      <c r="AD10" s="65">
        <f t="shared" si="2"/>
        <v>48</v>
      </c>
      <c r="AE10" s="65">
        <f t="shared" si="2"/>
        <v>10</v>
      </c>
      <c r="AF10" s="65">
        <f t="shared" si="2"/>
        <v>83</v>
      </c>
      <c r="AG10" s="65">
        <f t="shared" si="2"/>
        <v>186</v>
      </c>
      <c r="AH10" s="65">
        <f t="shared" si="2"/>
        <v>188</v>
      </c>
      <c r="AI10" s="65">
        <f t="shared" si="2"/>
        <v>201</v>
      </c>
      <c r="AJ10" s="65">
        <f t="shared" si="2"/>
        <v>187</v>
      </c>
      <c r="AK10" s="65">
        <f t="shared" si="2"/>
        <v>155</v>
      </c>
      <c r="AL10" s="65">
        <f t="shared" si="2"/>
        <v>184</v>
      </c>
      <c r="AM10" s="65">
        <f t="shared" si="2"/>
        <v>119</v>
      </c>
      <c r="AN10" s="65">
        <f t="shared" si="2"/>
        <v>424</v>
      </c>
      <c r="AO10" s="65">
        <f t="shared" si="2"/>
        <v>594</v>
      </c>
      <c r="AP10" s="65">
        <f t="shared" si="2"/>
        <v>246</v>
      </c>
      <c r="AQ10" s="65">
        <f t="shared" si="2"/>
        <v>-12</v>
      </c>
      <c r="AR10" s="65">
        <f t="shared" si="2"/>
        <v>-30</v>
      </c>
      <c r="AS10" s="65">
        <f t="shared" si="2"/>
        <v>-57</v>
      </c>
      <c r="AT10" s="65">
        <f t="shared" si="2"/>
        <v>-71</v>
      </c>
      <c r="AU10" s="65">
        <f t="shared" si="2"/>
        <v>-25</v>
      </c>
      <c r="AV10" s="65">
        <f t="shared" si="2"/>
        <v>-308</v>
      </c>
      <c r="AW10" s="65">
        <f t="shared" si="2"/>
        <v>-251</v>
      </c>
      <c r="AX10" s="65">
        <f t="shared" si="2"/>
        <v>-218</v>
      </c>
      <c r="AY10" s="65">
        <f t="shared" si="2"/>
        <v>-249</v>
      </c>
      <c r="AZ10" s="65">
        <v>-170</v>
      </c>
      <c r="BA10" s="65">
        <v>107</v>
      </c>
      <c r="BB10" s="65">
        <v>-210</v>
      </c>
      <c r="BC10" s="65">
        <v>-232</v>
      </c>
      <c r="BD10" s="65">
        <v>-108</v>
      </c>
      <c r="BE10" s="65">
        <v>-169</v>
      </c>
      <c r="BF10" s="65">
        <v>66</v>
      </c>
      <c r="BG10" s="65">
        <v>-179</v>
      </c>
      <c r="BH10" s="65">
        <v>-307</v>
      </c>
      <c r="BI10" s="65">
        <v>-376</v>
      </c>
      <c r="BJ10" s="65">
        <v>-412</v>
      </c>
      <c r="BK10" s="65">
        <v>-264</v>
      </c>
      <c r="BL10" s="65">
        <v>-342</v>
      </c>
      <c r="BM10" s="65">
        <v>160</v>
      </c>
      <c r="BN10" s="65">
        <v>-133</v>
      </c>
      <c r="BO10" s="65">
        <v>-269</v>
      </c>
      <c r="BP10" s="65">
        <v>-127</v>
      </c>
      <c r="BQ10" s="65">
        <v>-216</v>
      </c>
      <c r="BR10" s="65">
        <v>270</v>
      </c>
      <c r="BS10" s="65">
        <v>31</v>
      </c>
      <c r="BT10" s="65">
        <v>12</v>
      </c>
      <c r="BU10" s="65">
        <v>177</v>
      </c>
      <c r="BV10" s="65">
        <v>58</v>
      </c>
      <c r="BW10" s="65">
        <v>149</v>
      </c>
      <c r="BX10" s="94">
        <v>404</v>
      </c>
      <c r="BY10" s="94">
        <v>526</v>
      </c>
      <c r="BZ10" s="94">
        <v>14</v>
      </c>
      <c r="CA10" s="94">
        <v>58</v>
      </c>
      <c r="CB10" s="39">
        <v>250</v>
      </c>
      <c r="CC10" s="39">
        <v>181</v>
      </c>
      <c r="CD10" s="39">
        <f>+CD8+CD9</f>
        <v>190</v>
      </c>
      <c r="CE10" s="39">
        <f>+CE8+CE9</f>
        <v>152</v>
      </c>
      <c r="CF10" s="39">
        <v>191</v>
      </c>
      <c r="CG10" s="39">
        <v>178</v>
      </c>
      <c r="CH10" s="39">
        <v>32</v>
      </c>
      <c r="CI10" s="39">
        <v>137</v>
      </c>
      <c r="CJ10" s="39">
        <v>705</v>
      </c>
      <c r="CK10" s="39">
        <v>724</v>
      </c>
      <c r="CL10" s="39">
        <v>227</v>
      </c>
      <c r="CM10" s="39">
        <v>65</v>
      </c>
      <c r="CN10" s="39">
        <v>216</v>
      </c>
      <c r="CO10" s="39">
        <v>206</v>
      </c>
      <c r="CQ10"/>
      <c r="CR10"/>
    </row>
    <row r="11" spans="1:96" s="9" customFormat="1" ht="16.5" customHeight="1" x14ac:dyDescent="0.25">
      <c r="C11" s="9" t="s">
        <v>29</v>
      </c>
      <c r="D11" s="66">
        <v>-9.8420510000000014</v>
      </c>
      <c r="E11" s="66">
        <v>-6.9411160000000001</v>
      </c>
      <c r="F11" s="66">
        <v>-0.53664500000000004</v>
      </c>
      <c r="G11" s="66">
        <v>-6.2405430000000006</v>
      </c>
      <c r="H11" s="66">
        <v>-1.065461</v>
      </c>
      <c r="I11" s="66">
        <v>-0.18940000000000001</v>
      </c>
      <c r="J11" s="66">
        <v>2.8193180000000009</v>
      </c>
      <c r="K11" s="66">
        <v>-1.4331450000000006</v>
      </c>
      <c r="L11" s="66">
        <v>2.4648629999999994</v>
      </c>
      <c r="M11" s="66">
        <v>2.8362119999999988</v>
      </c>
      <c r="N11" s="66">
        <v>2.0998529999999995</v>
      </c>
      <c r="O11" s="66">
        <v>-1.0874509999999997</v>
      </c>
      <c r="P11" s="66">
        <v>7</v>
      </c>
      <c r="Q11" s="66">
        <v>3</v>
      </c>
      <c r="R11" s="66">
        <v>4</v>
      </c>
      <c r="S11" s="66">
        <v>4</v>
      </c>
      <c r="T11" s="66">
        <v>12</v>
      </c>
      <c r="U11" s="66">
        <v>12</v>
      </c>
      <c r="V11" s="66">
        <v>17</v>
      </c>
      <c r="W11" s="66">
        <v>11</v>
      </c>
      <c r="X11" s="66">
        <v>11</v>
      </c>
      <c r="Y11" s="66">
        <v>23</v>
      </c>
      <c r="Z11" s="66">
        <v>61</v>
      </c>
      <c r="AA11" s="66">
        <v>46</v>
      </c>
      <c r="AB11" s="66">
        <v>45</v>
      </c>
      <c r="AC11" s="66">
        <v>82</v>
      </c>
      <c r="AD11" s="66">
        <v>85</v>
      </c>
      <c r="AE11" s="66">
        <v>46</v>
      </c>
      <c r="AF11" s="66">
        <v>40</v>
      </c>
      <c r="AG11" s="66">
        <v>32</v>
      </c>
      <c r="AH11" s="66">
        <v>23</v>
      </c>
      <c r="AI11" s="66">
        <v>27</v>
      </c>
      <c r="AJ11" s="66">
        <v>15</v>
      </c>
      <c r="AK11" s="66">
        <v>16</v>
      </c>
      <c r="AL11" s="66">
        <v>17</v>
      </c>
      <c r="AM11" s="66">
        <v>4</v>
      </c>
      <c r="AN11" s="66">
        <v>-1</v>
      </c>
      <c r="AO11" s="66">
        <v>-3</v>
      </c>
      <c r="AP11" s="66">
        <v>9</v>
      </c>
      <c r="AQ11" s="66">
        <v>0</v>
      </c>
      <c r="AR11" s="66">
        <v>-6</v>
      </c>
      <c r="AS11" s="66">
        <v>0</v>
      </c>
      <c r="AT11" s="66">
        <v>1</v>
      </c>
      <c r="AU11" s="66">
        <v>4</v>
      </c>
      <c r="AV11" s="66">
        <v>-18</v>
      </c>
      <c r="AW11" s="66">
        <v>-7</v>
      </c>
      <c r="AX11" s="66">
        <v>-7</v>
      </c>
      <c r="AY11" s="66">
        <v>-5</v>
      </c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Q11"/>
      <c r="CR11"/>
    </row>
    <row r="12" spans="1:96" s="9" customFormat="1" ht="16.5" customHeight="1" x14ac:dyDescent="0.25">
      <c r="C12" s="9" t="s">
        <v>30</v>
      </c>
      <c r="D12" s="65">
        <f t="shared" ref="D12:AY12" si="3">+D8+D11</f>
        <v>-49.842050999999998</v>
      </c>
      <c r="E12" s="65">
        <f t="shared" si="3"/>
        <v>130.05888400000001</v>
      </c>
      <c r="F12" s="65">
        <f t="shared" si="3"/>
        <v>-111.53664499999999</v>
      </c>
      <c r="G12" s="65">
        <f t="shared" si="3"/>
        <v>-243.240543</v>
      </c>
      <c r="H12" s="65">
        <f t="shared" si="3"/>
        <v>-183.065461</v>
      </c>
      <c r="I12" s="65">
        <f t="shared" si="3"/>
        <v>-118.18940000000001</v>
      </c>
      <c r="J12" s="65">
        <f t="shared" si="3"/>
        <v>19.819318000000003</v>
      </c>
      <c r="K12" s="65">
        <f t="shared" si="3"/>
        <v>-156.433145</v>
      </c>
      <c r="L12" s="65">
        <f t="shared" si="3"/>
        <v>-150.53513699999999</v>
      </c>
      <c r="M12" s="65">
        <f t="shared" si="3"/>
        <v>-95.163787999999997</v>
      </c>
      <c r="N12" s="65">
        <f t="shared" si="3"/>
        <v>-129.900147</v>
      </c>
      <c r="O12" s="65">
        <f t="shared" si="3"/>
        <v>-18.087451000000001</v>
      </c>
      <c r="P12" s="65">
        <f t="shared" si="3"/>
        <v>-75</v>
      </c>
      <c r="Q12" s="65">
        <f t="shared" si="3"/>
        <v>195</v>
      </c>
      <c r="R12" s="65">
        <f t="shared" si="3"/>
        <v>-156</v>
      </c>
      <c r="S12" s="65">
        <f t="shared" si="3"/>
        <v>-84</v>
      </c>
      <c r="T12" s="65">
        <f t="shared" si="3"/>
        <v>9</v>
      </c>
      <c r="U12" s="65">
        <f t="shared" si="3"/>
        <v>-30</v>
      </c>
      <c r="V12" s="65">
        <f t="shared" si="3"/>
        <v>-33</v>
      </c>
      <c r="W12" s="65">
        <f t="shared" si="3"/>
        <v>-70</v>
      </c>
      <c r="X12" s="65">
        <f t="shared" si="3"/>
        <v>-117</v>
      </c>
      <c r="Y12" s="65">
        <f t="shared" si="3"/>
        <v>-29.6</v>
      </c>
      <c r="Z12" s="65">
        <f t="shared" si="3"/>
        <v>36.799999999999997</v>
      </c>
      <c r="AA12" s="65">
        <f t="shared" si="3"/>
        <v>114.2</v>
      </c>
      <c r="AB12" s="65">
        <f t="shared" si="3"/>
        <v>150</v>
      </c>
      <c r="AC12" s="65">
        <f t="shared" si="3"/>
        <v>430</v>
      </c>
      <c r="AD12" s="65">
        <f t="shared" si="3"/>
        <v>133</v>
      </c>
      <c r="AE12" s="65">
        <f t="shared" si="3"/>
        <v>56</v>
      </c>
      <c r="AF12" s="65">
        <f t="shared" si="3"/>
        <v>123</v>
      </c>
      <c r="AG12" s="65">
        <f t="shared" si="3"/>
        <v>218</v>
      </c>
      <c r="AH12" s="65">
        <f t="shared" si="3"/>
        <v>211</v>
      </c>
      <c r="AI12" s="65">
        <f t="shared" si="3"/>
        <v>228</v>
      </c>
      <c r="AJ12" s="65">
        <f t="shared" si="3"/>
        <v>202</v>
      </c>
      <c r="AK12" s="65">
        <f t="shared" si="3"/>
        <v>171</v>
      </c>
      <c r="AL12" s="65">
        <f t="shared" si="3"/>
        <v>201</v>
      </c>
      <c r="AM12" s="65">
        <f t="shared" si="3"/>
        <v>123</v>
      </c>
      <c r="AN12" s="65">
        <f t="shared" si="3"/>
        <v>423</v>
      </c>
      <c r="AO12" s="65">
        <f t="shared" si="3"/>
        <v>591</v>
      </c>
      <c r="AP12" s="65">
        <f t="shared" si="3"/>
        <v>255</v>
      </c>
      <c r="AQ12" s="65">
        <f t="shared" si="3"/>
        <v>-12</v>
      </c>
      <c r="AR12" s="65">
        <f t="shared" si="3"/>
        <v>-36</v>
      </c>
      <c r="AS12" s="65">
        <f t="shared" si="3"/>
        <v>-57</v>
      </c>
      <c r="AT12" s="65">
        <f t="shared" si="3"/>
        <v>-70</v>
      </c>
      <c r="AU12" s="65">
        <f t="shared" si="3"/>
        <v>-21</v>
      </c>
      <c r="AV12" s="65">
        <f t="shared" si="3"/>
        <v>-326</v>
      </c>
      <c r="AW12" s="65">
        <f t="shared" si="3"/>
        <v>-258</v>
      </c>
      <c r="AX12" s="65">
        <f t="shared" si="3"/>
        <v>-225</v>
      </c>
      <c r="AY12" s="65">
        <f t="shared" si="3"/>
        <v>-254</v>
      </c>
      <c r="AZ12" s="65">
        <f>+AZ10+AZ11</f>
        <v>-170</v>
      </c>
      <c r="BA12" s="65">
        <f>+BA10+BA11</f>
        <v>107</v>
      </c>
      <c r="BB12" s="65">
        <f>+BB10+BB11</f>
        <v>-210</v>
      </c>
      <c r="BC12" s="65">
        <f>+BC10</f>
        <v>-232</v>
      </c>
      <c r="BD12" s="65">
        <v>-108</v>
      </c>
      <c r="BE12" s="65">
        <v>-169</v>
      </c>
      <c r="BF12" s="65">
        <v>66</v>
      </c>
      <c r="BG12" s="65">
        <v>-179</v>
      </c>
      <c r="BH12" s="65">
        <v>-307</v>
      </c>
      <c r="BI12" s="65">
        <v>-376</v>
      </c>
      <c r="BJ12" s="65">
        <v>-412</v>
      </c>
      <c r="BK12" s="65">
        <v>-264</v>
      </c>
      <c r="BL12" s="65">
        <v>-342</v>
      </c>
      <c r="BM12" s="65">
        <v>160</v>
      </c>
      <c r="BN12" s="65">
        <v>-133</v>
      </c>
      <c r="BO12" s="65">
        <v>-269</v>
      </c>
      <c r="BP12" s="65">
        <v>-127</v>
      </c>
      <c r="BQ12" s="65">
        <v>-216</v>
      </c>
      <c r="BR12" s="65">
        <v>270</v>
      </c>
      <c r="BS12" s="65">
        <v>31</v>
      </c>
      <c r="BT12" s="65">
        <f>+BT10</f>
        <v>12</v>
      </c>
      <c r="BU12" s="65">
        <f>+BU10</f>
        <v>177</v>
      </c>
      <c r="BV12" s="65">
        <v>58</v>
      </c>
      <c r="BW12" s="65">
        <v>149</v>
      </c>
      <c r="BX12" s="94">
        <f>+BX10</f>
        <v>404</v>
      </c>
      <c r="BY12" s="94">
        <f>+BY10</f>
        <v>526</v>
      </c>
      <c r="BZ12" s="94">
        <f>+BZ10</f>
        <v>14</v>
      </c>
      <c r="CA12" s="94">
        <v>58</v>
      </c>
      <c r="CB12" s="41">
        <v>250</v>
      </c>
      <c r="CC12" s="41">
        <v>181</v>
      </c>
      <c r="CD12" s="41">
        <v>190</v>
      </c>
      <c r="CE12" s="41">
        <v>152</v>
      </c>
      <c r="CF12" s="41">
        <v>191</v>
      </c>
      <c r="CG12" s="41">
        <v>178</v>
      </c>
      <c r="CH12" s="41">
        <v>32</v>
      </c>
      <c r="CI12" s="41">
        <v>137</v>
      </c>
      <c r="CJ12" s="41">
        <v>705</v>
      </c>
      <c r="CK12" s="41">
        <v>724</v>
      </c>
      <c r="CL12" s="41">
        <v>227</v>
      </c>
      <c r="CM12" s="41">
        <v>65</v>
      </c>
      <c r="CN12" s="41">
        <v>216</v>
      </c>
      <c r="CO12" s="41">
        <v>206</v>
      </c>
      <c r="CQ12"/>
      <c r="CR12"/>
    </row>
    <row r="13" spans="1:96" s="9" customFormat="1" ht="16.5" customHeight="1" x14ac:dyDescent="0.25">
      <c r="C13" s="9" t="s">
        <v>31</v>
      </c>
      <c r="D13" s="66">
        <f t="shared" ref="D13:AK13" si="4">+D14-D8-D11</f>
        <v>-7.1579489999999986</v>
      </c>
      <c r="E13" s="66">
        <f t="shared" si="4"/>
        <v>89.941115999999994</v>
      </c>
      <c r="F13" s="66">
        <f t="shared" si="4"/>
        <v>10.536645</v>
      </c>
      <c r="G13" s="66">
        <f t="shared" si="4"/>
        <v>2.9551010728600868</v>
      </c>
      <c r="H13" s="66">
        <f t="shared" si="4"/>
        <v>-2.2949989337299987</v>
      </c>
      <c r="I13" s="66">
        <f t="shared" si="4"/>
        <v>44.057821619039963</v>
      </c>
      <c r="J13" s="66">
        <f t="shared" si="4"/>
        <v>9.1806819999999991</v>
      </c>
      <c r="K13" s="66">
        <f t="shared" si="4"/>
        <v>32.433145000000003</v>
      </c>
      <c r="L13" s="66">
        <f t="shared" si="4"/>
        <v>12.535137000000001</v>
      </c>
      <c r="M13" s="66">
        <f t="shared" si="4"/>
        <v>30.163788</v>
      </c>
      <c r="N13" s="66">
        <f t="shared" si="4"/>
        <v>35.900147000000004</v>
      </c>
      <c r="O13" s="66">
        <f t="shared" si="4"/>
        <v>68.087451000000001</v>
      </c>
      <c r="P13" s="66">
        <f t="shared" si="4"/>
        <v>16</v>
      </c>
      <c r="Q13" s="66">
        <f t="shared" si="4"/>
        <v>113</v>
      </c>
      <c r="R13" s="66">
        <f t="shared" si="4"/>
        <v>288</v>
      </c>
      <c r="S13" s="66">
        <f t="shared" si="4"/>
        <v>56</v>
      </c>
      <c r="T13" s="66">
        <f t="shared" si="4"/>
        <v>0</v>
      </c>
      <c r="U13" s="66">
        <f t="shared" si="4"/>
        <v>-13</v>
      </c>
      <c r="V13" s="66">
        <f t="shared" si="4"/>
        <v>37</v>
      </c>
      <c r="W13" s="66">
        <f t="shared" si="4"/>
        <v>58</v>
      </c>
      <c r="X13" s="66">
        <f t="shared" si="4"/>
        <v>116</v>
      </c>
      <c r="Y13" s="66">
        <f t="shared" si="4"/>
        <v>140.1</v>
      </c>
      <c r="Z13" s="66">
        <f t="shared" si="4"/>
        <v>110.29999999999998</v>
      </c>
      <c r="AA13" s="66">
        <f t="shared" si="4"/>
        <v>114.30000000000001</v>
      </c>
      <c r="AB13" s="66">
        <f t="shared" si="4"/>
        <v>32</v>
      </c>
      <c r="AC13" s="66">
        <f t="shared" si="4"/>
        <v>182</v>
      </c>
      <c r="AD13" s="66">
        <f t="shared" si="4"/>
        <v>88</v>
      </c>
      <c r="AE13" s="66">
        <f t="shared" si="4"/>
        <v>74</v>
      </c>
      <c r="AF13" s="66">
        <f t="shared" si="4"/>
        <v>118</v>
      </c>
      <c r="AG13" s="66">
        <f t="shared" si="4"/>
        <v>81</v>
      </c>
      <c r="AH13" s="66">
        <f t="shared" si="4"/>
        <v>135</v>
      </c>
      <c r="AI13" s="66">
        <f t="shared" si="4"/>
        <v>147</v>
      </c>
      <c r="AJ13" s="66">
        <f t="shared" si="4"/>
        <v>91</v>
      </c>
      <c r="AK13" s="66">
        <f t="shared" si="4"/>
        <v>140</v>
      </c>
      <c r="AL13" s="66">
        <f t="shared" ref="AL13:AT13" si="5">+AL14-AL12</f>
        <v>150</v>
      </c>
      <c r="AM13" s="66">
        <f t="shared" si="5"/>
        <v>199</v>
      </c>
      <c r="AN13" s="66">
        <f t="shared" si="5"/>
        <v>-97</v>
      </c>
      <c r="AO13" s="66">
        <f t="shared" si="5"/>
        <v>192</v>
      </c>
      <c r="AP13" s="66">
        <f t="shared" si="5"/>
        <v>102</v>
      </c>
      <c r="AQ13" s="66">
        <f t="shared" si="5"/>
        <v>54</v>
      </c>
      <c r="AR13" s="66">
        <f t="shared" si="5"/>
        <v>209</v>
      </c>
      <c r="AS13" s="66">
        <f t="shared" si="5"/>
        <v>231</v>
      </c>
      <c r="AT13" s="66">
        <f t="shared" si="5"/>
        <v>337</v>
      </c>
      <c r="AU13" s="66">
        <v>200</v>
      </c>
      <c r="AV13" s="66">
        <v>286</v>
      </c>
      <c r="AW13" s="66">
        <f>+AW14-AW12</f>
        <v>408</v>
      </c>
      <c r="AX13" s="66">
        <v>347</v>
      </c>
      <c r="AY13" s="66">
        <v>410</v>
      </c>
      <c r="AZ13" s="66">
        <f t="shared" ref="AZ13:BK13" si="6">+AZ14-AZ12</f>
        <v>200</v>
      </c>
      <c r="BA13" s="66">
        <f t="shared" si="6"/>
        <v>381</v>
      </c>
      <c r="BB13" s="66">
        <f t="shared" si="6"/>
        <v>196</v>
      </c>
      <c r="BC13" s="66">
        <f t="shared" si="6"/>
        <v>-20</v>
      </c>
      <c r="BD13" s="66">
        <f t="shared" si="6"/>
        <v>74</v>
      </c>
      <c r="BE13" s="66">
        <f t="shared" si="6"/>
        <v>31</v>
      </c>
      <c r="BF13" s="66">
        <f t="shared" si="6"/>
        <v>130</v>
      </c>
      <c r="BG13" s="66">
        <f t="shared" si="6"/>
        <v>134</v>
      </c>
      <c r="BH13" s="66">
        <f t="shared" si="6"/>
        <v>139</v>
      </c>
      <c r="BI13" s="66">
        <f t="shared" si="6"/>
        <v>349</v>
      </c>
      <c r="BJ13" s="66">
        <f t="shared" si="6"/>
        <v>329</v>
      </c>
      <c r="BK13" s="66">
        <f t="shared" si="6"/>
        <v>146</v>
      </c>
      <c r="BL13" s="66">
        <v>74</v>
      </c>
      <c r="BM13" s="66">
        <v>201</v>
      </c>
      <c r="BN13" s="66">
        <v>86</v>
      </c>
      <c r="BO13" s="66">
        <v>77</v>
      </c>
      <c r="BP13" s="66">
        <v>125</v>
      </c>
      <c r="BQ13" s="66">
        <v>237</v>
      </c>
      <c r="BR13" s="66">
        <v>-9</v>
      </c>
      <c r="BS13" s="66">
        <v>-31</v>
      </c>
      <c r="BT13" s="66">
        <v>57</v>
      </c>
      <c r="BU13" s="66">
        <v>-33</v>
      </c>
      <c r="BV13" s="66">
        <v>163</v>
      </c>
      <c r="BW13" s="66">
        <v>39</v>
      </c>
      <c r="BX13" s="95">
        <f>BX14-BX12</f>
        <v>-291</v>
      </c>
      <c r="BY13" s="95">
        <f t="shared" ref="BY13:CF13" si="7">+BY14-BY12</f>
        <v>-128</v>
      </c>
      <c r="BZ13" s="95">
        <f t="shared" si="7"/>
        <v>193</v>
      </c>
      <c r="CA13" s="95">
        <f t="shared" si="7"/>
        <v>-143</v>
      </c>
      <c r="CB13" s="42">
        <f t="shared" si="7"/>
        <v>-185</v>
      </c>
      <c r="CC13" s="42">
        <f t="shared" si="7"/>
        <v>64</v>
      </c>
      <c r="CD13" s="42">
        <f t="shared" si="7"/>
        <v>13</v>
      </c>
      <c r="CE13" s="42">
        <f t="shared" si="7"/>
        <v>-88</v>
      </c>
      <c r="CF13" s="42">
        <f t="shared" si="7"/>
        <v>-32</v>
      </c>
      <c r="CG13" s="42">
        <v>98</v>
      </c>
      <c r="CH13" s="42">
        <v>154</v>
      </c>
      <c r="CI13" s="42">
        <v>95</v>
      </c>
      <c r="CJ13" s="42">
        <v>2687</v>
      </c>
      <c r="CK13" s="42">
        <v>-286.39999999999998</v>
      </c>
      <c r="CL13" s="42">
        <v>-101</v>
      </c>
      <c r="CM13" s="42">
        <v>-237</v>
      </c>
      <c r="CN13" s="42">
        <v>10</v>
      </c>
      <c r="CO13" s="42">
        <v>81</v>
      </c>
      <c r="CQ13"/>
      <c r="CR13"/>
    </row>
    <row r="14" spans="1:96" s="9" customFormat="1" ht="16.5" customHeight="1" x14ac:dyDescent="0.25">
      <c r="A14" s="9" t="s">
        <v>93</v>
      </c>
      <c r="C14" s="9" t="s">
        <v>32</v>
      </c>
      <c r="D14" s="65">
        <v>-57</v>
      </c>
      <c r="E14" s="65">
        <v>220</v>
      </c>
      <c r="F14" s="65">
        <v>-101</v>
      </c>
      <c r="G14" s="65">
        <v>-240.28544192713991</v>
      </c>
      <c r="H14" s="65">
        <v>-185.36045993373</v>
      </c>
      <c r="I14" s="65">
        <v>-74.131578380960036</v>
      </c>
      <c r="J14" s="65">
        <v>29</v>
      </c>
      <c r="K14" s="65">
        <v>-124</v>
      </c>
      <c r="L14" s="65">
        <v>-138</v>
      </c>
      <c r="M14" s="65">
        <v>-65</v>
      </c>
      <c r="N14" s="65">
        <v>-94</v>
      </c>
      <c r="O14" s="65">
        <v>50</v>
      </c>
      <c r="P14" s="65">
        <v>-59</v>
      </c>
      <c r="Q14" s="65">
        <v>308</v>
      </c>
      <c r="R14" s="65">
        <v>132</v>
      </c>
      <c r="S14" s="65">
        <v>-28</v>
      </c>
      <c r="T14" s="65">
        <v>9</v>
      </c>
      <c r="U14" s="65">
        <v>-43</v>
      </c>
      <c r="V14" s="65">
        <v>4</v>
      </c>
      <c r="W14" s="65">
        <v>-12</v>
      </c>
      <c r="X14" s="65">
        <v>-1</v>
      </c>
      <c r="Y14" s="65">
        <v>110.5</v>
      </c>
      <c r="Z14" s="65">
        <v>147.1</v>
      </c>
      <c r="AA14" s="65">
        <v>228.5</v>
      </c>
      <c r="AB14" s="65">
        <v>182</v>
      </c>
      <c r="AC14" s="65">
        <v>612</v>
      </c>
      <c r="AD14" s="65">
        <v>221</v>
      </c>
      <c r="AE14" s="65">
        <v>130</v>
      </c>
      <c r="AF14" s="65">
        <v>241</v>
      </c>
      <c r="AG14" s="65">
        <v>299</v>
      </c>
      <c r="AH14" s="65">
        <v>346</v>
      </c>
      <c r="AI14" s="65">
        <v>375</v>
      </c>
      <c r="AJ14" s="65">
        <v>293</v>
      </c>
      <c r="AK14" s="65">
        <v>311</v>
      </c>
      <c r="AL14" s="65">
        <v>351</v>
      </c>
      <c r="AM14" s="65">
        <v>322</v>
      </c>
      <c r="AN14" s="65">
        <v>326</v>
      </c>
      <c r="AO14" s="65">
        <v>783</v>
      </c>
      <c r="AP14" s="65">
        <v>357</v>
      </c>
      <c r="AQ14" s="65">
        <v>42</v>
      </c>
      <c r="AR14" s="65">
        <v>173</v>
      </c>
      <c r="AS14" s="65">
        <v>174</v>
      </c>
      <c r="AT14" s="65">
        <v>267</v>
      </c>
      <c r="AU14" s="65">
        <v>179</v>
      </c>
      <c r="AV14" s="65">
        <v>-40</v>
      </c>
      <c r="AW14" s="65">
        <v>150</v>
      </c>
      <c r="AX14" s="65">
        <v>123</v>
      </c>
      <c r="AY14" s="65">
        <v>156</v>
      </c>
      <c r="AZ14" s="65">
        <v>30</v>
      </c>
      <c r="BA14" s="65">
        <v>488</v>
      </c>
      <c r="BB14" s="65">
        <v>-14</v>
      </c>
      <c r="BC14" s="65">
        <v>-252</v>
      </c>
      <c r="BD14" s="65">
        <v>-34</v>
      </c>
      <c r="BE14" s="65">
        <v>-138</v>
      </c>
      <c r="BF14" s="65">
        <v>196</v>
      </c>
      <c r="BG14" s="65">
        <v>-45</v>
      </c>
      <c r="BH14" s="65">
        <v>-168</v>
      </c>
      <c r="BI14" s="65">
        <v>-27</v>
      </c>
      <c r="BJ14" s="65">
        <v>-83</v>
      </c>
      <c r="BK14" s="65">
        <v>-118</v>
      </c>
      <c r="BL14" s="65">
        <v>-268</v>
      </c>
      <c r="BM14" s="65">
        <v>361</v>
      </c>
      <c r="BN14" s="65">
        <v>-47</v>
      </c>
      <c r="BO14" s="65">
        <v>-192</v>
      </c>
      <c r="BP14" s="65">
        <v>-2</v>
      </c>
      <c r="BQ14" s="65">
        <v>21</v>
      </c>
      <c r="BR14" s="65">
        <v>261</v>
      </c>
      <c r="BS14" s="65">
        <v>0</v>
      </c>
      <c r="BT14" s="65">
        <v>69</v>
      </c>
      <c r="BU14" s="65">
        <v>144</v>
      </c>
      <c r="BV14" s="65">
        <v>221</v>
      </c>
      <c r="BW14" s="65">
        <v>188</v>
      </c>
      <c r="BX14" s="94">
        <v>113</v>
      </c>
      <c r="BY14" s="94">
        <v>398</v>
      </c>
      <c r="BZ14" s="94">
        <v>207</v>
      </c>
      <c r="CA14" s="94">
        <v>-85</v>
      </c>
      <c r="CB14" s="39">
        <v>65</v>
      </c>
      <c r="CC14" s="39">
        <v>245</v>
      </c>
      <c r="CD14" s="39">
        <v>203</v>
      </c>
      <c r="CE14" s="39">
        <v>64</v>
      </c>
      <c r="CF14" s="39">
        <v>159</v>
      </c>
      <c r="CG14" s="39">
        <v>276</v>
      </c>
      <c r="CH14" s="39">
        <v>186</v>
      </c>
      <c r="CI14" s="39">
        <v>232</v>
      </c>
      <c r="CJ14" s="39">
        <f>+CJ12+CJ13</f>
        <v>3392</v>
      </c>
      <c r="CK14" s="39">
        <v>437.8</v>
      </c>
      <c r="CL14" s="39">
        <v>126</v>
      </c>
      <c r="CM14" s="39">
        <v>-172</v>
      </c>
      <c r="CN14" s="39">
        <v>226</v>
      </c>
      <c r="CO14" s="39">
        <v>287</v>
      </c>
      <c r="CQ14"/>
      <c r="CR14"/>
    </row>
    <row r="15" spans="1:96" s="9" customFormat="1" ht="8.25" customHeight="1" x14ac:dyDescent="0.25"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94"/>
      <c r="BY15" s="94"/>
      <c r="BZ15" s="94"/>
      <c r="CA15" s="94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Q15"/>
      <c r="CR15"/>
    </row>
    <row r="16" spans="1:96" s="12" customFormat="1" ht="16.350000000000001" customHeight="1" x14ac:dyDescent="0.25">
      <c r="C16" s="12" t="s">
        <v>94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8"/>
      <c r="BY16" s="118"/>
      <c r="BZ16" s="118"/>
      <c r="CA16" s="118"/>
      <c r="CB16" s="119"/>
      <c r="CC16" s="119"/>
      <c r="CD16" s="119"/>
      <c r="CE16" s="119"/>
      <c r="CF16" s="119"/>
      <c r="CG16" s="119"/>
      <c r="CH16" s="119"/>
      <c r="CI16" s="119"/>
      <c r="CJ16" s="119">
        <v>3045</v>
      </c>
      <c r="CK16" s="119">
        <v>32</v>
      </c>
      <c r="CL16" s="119">
        <v>0</v>
      </c>
      <c r="CM16" s="119">
        <v>0</v>
      </c>
      <c r="CN16" s="119">
        <v>0</v>
      </c>
      <c r="CO16" s="119">
        <v>0</v>
      </c>
      <c r="CQ16"/>
      <c r="CR16"/>
    </row>
    <row r="17" spans="2:96" s="12" customFormat="1" ht="16.5" customHeight="1" x14ac:dyDescent="0.25">
      <c r="C17" s="12" t="s">
        <v>97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>
        <f>CJ14-CJ16</f>
        <v>347</v>
      </c>
      <c r="CK17" s="103">
        <f>CK14-CK16</f>
        <v>405.8</v>
      </c>
      <c r="CL17" s="103">
        <f>CL14-CL16</f>
        <v>126</v>
      </c>
      <c r="CM17" s="103">
        <f>CM14-CM16</f>
        <v>-172</v>
      </c>
      <c r="CN17" s="103">
        <v>226</v>
      </c>
      <c r="CO17" s="103">
        <v>287</v>
      </c>
      <c r="CQ17"/>
      <c r="CR17"/>
    </row>
    <row r="18" spans="2:96" s="10" customFormat="1" ht="16.5" hidden="1" customHeight="1" x14ac:dyDescent="0.25">
      <c r="B18" s="59" t="s">
        <v>33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5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8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Q18"/>
      <c r="CR18"/>
    </row>
    <row r="19" spans="2:96" s="9" customFormat="1" ht="16.5" hidden="1" customHeight="1" x14ac:dyDescent="0.25">
      <c r="C19" s="9" t="s">
        <v>34</v>
      </c>
      <c r="D19" s="65">
        <v>-17</v>
      </c>
      <c r="E19" s="65">
        <v>12</v>
      </c>
      <c r="F19" s="65">
        <v>-11</v>
      </c>
      <c r="G19" s="65">
        <v>-26</v>
      </c>
      <c r="H19" s="65">
        <v>-23</v>
      </c>
      <c r="I19" s="65">
        <v>-33</v>
      </c>
      <c r="J19" s="65">
        <v>-23</v>
      </c>
      <c r="K19" s="65">
        <v>-16</v>
      </c>
      <c r="L19" s="65">
        <v>-21</v>
      </c>
      <c r="M19" s="65">
        <v>-40</v>
      </c>
      <c r="N19" s="65">
        <v>-22</v>
      </c>
      <c r="O19" s="65">
        <v>-52</v>
      </c>
      <c r="P19" s="65">
        <v>-31</v>
      </c>
      <c r="Q19" s="65">
        <v>-13</v>
      </c>
      <c r="R19" s="65">
        <v>-37</v>
      </c>
      <c r="S19" s="65">
        <v>-25</v>
      </c>
      <c r="T19" s="65">
        <v>-16</v>
      </c>
      <c r="U19" s="65">
        <v>-19</v>
      </c>
      <c r="V19" s="65">
        <v>-24</v>
      </c>
      <c r="W19" s="65">
        <v>-26</v>
      </c>
      <c r="X19" s="65">
        <v>-27</v>
      </c>
      <c r="Y19" s="65">
        <v>-37</v>
      </c>
      <c r="Z19" s="65">
        <v>-16</v>
      </c>
      <c r="AA19" s="65">
        <v>-36</v>
      </c>
      <c r="AB19" s="65">
        <v>-30</v>
      </c>
      <c r="AC19" s="65">
        <v>-28</v>
      </c>
      <c r="AD19" s="65">
        <v>-51</v>
      </c>
      <c r="AE19" s="65">
        <v>-32</v>
      </c>
      <c r="AF19" s="65">
        <v>-18</v>
      </c>
      <c r="AG19" s="65">
        <v>-10</v>
      </c>
      <c r="AH19" s="65">
        <v>-10</v>
      </c>
      <c r="AI19" s="65">
        <v>11</v>
      </c>
      <c r="AJ19" s="65">
        <v>9</v>
      </c>
      <c r="AK19" s="65">
        <v>-9</v>
      </c>
      <c r="AL19" s="65">
        <v>-58</v>
      </c>
      <c r="AM19" s="65">
        <v>-62</v>
      </c>
      <c r="AN19" s="65">
        <v>-46</v>
      </c>
      <c r="AO19" s="65">
        <v>8</v>
      </c>
      <c r="AP19" s="65">
        <v>-24</v>
      </c>
      <c r="AQ19" s="65">
        <v>-23</v>
      </c>
      <c r="AR19" s="65">
        <v>-34</v>
      </c>
      <c r="AS19" s="65">
        <v>-15</v>
      </c>
      <c r="AT19" s="65">
        <v>-15</v>
      </c>
      <c r="AU19" s="65">
        <v>-4</v>
      </c>
      <c r="AV19" s="65">
        <v>-21</v>
      </c>
      <c r="AW19" s="65">
        <v>-42</v>
      </c>
      <c r="AX19" s="65">
        <v>-73</v>
      </c>
      <c r="AY19" s="65">
        <v>-33</v>
      </c>
      <c r="AZ19" s="65">
        <v>-22</v>
      </c>
      <c r="BA19" s="65">
        <v>31</v>
      </c>
      <c r="BB19" s="65">
        <v>45</v>
      </c>
      <c r="BC19" s="65">
        <v>-6</v>
      </c>
      <c r="BD19" s="65">
        <v>22</v>
      </c>
      <c r="BE19" s="65">
        <v>-1</v>
      </c>
      <c r="BF19" s="65">
        <v>18</v>
      </c>
      <c r="BG19" s="65">
        <v>19</v>
      </c>
      <c r="BH19" s="65">
        <v>17</v>
      </c>
      <c r="BI19" s="65">
        <v>-3</v>
      </c>
      <c r="BJ19" s="65">
        <v>-3</v>
      </c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Q19"/>
      <c r="CR19"/>
    </row>
    <row r="20" spans="2:96" s="9" customFormat="1" ht="16.5" hidden="1" customHeight="1" x14ac:dyDescent="0.25">
      <c r="C20" s="9" t="s">
        <v>29</v>
      </c>
      <c r="D20" s="66">
        <v>3.2579009231720097</v>
      </c>
      <c r="E20" s="66">
        <v>3.6758803817270049</v>
      </c>
      <c r="F20" s="66">
        <v>-5.0700718975356063</v>
      </c>
      <c r="G20" s="66">
        <v>-9.8050468270462527</v>
      </c>
      <c r="H20" s="66">
        <v>0.76074013400001483</v>
      </c>
      <c r="I20" s="66">
        <v>4.6827514541068993</v>
      </c>
      <c r="J20" s="66">
        <v>8.5025028169343422</v>
      </c>
      <c r="K20" s="66">
        <v>7.3578862572616845</v>
      </c>
      <c r="L20" s="66">
        <v>5.8618009301199931</v>
      </c>
      <c r="M20" s="66">
        <v>10.022822468954121</v>
      </c>
      <c r="N20" s="66">
        <v>1.2356623478839701</v>
      </c>
      <c r="O20" s="66">
        <v>7.7262703713170007</v>
      </c>
      <c r="P20" s="66">
        <v>1</v>
      </c>
      <c r="Q20" s="66">
        <v>12</v>
      </c>
      <c r="R20" s="66">
        <v>1</v>
      </c>
      <c r="S20" s="66">
        <v>4</v>
      </c>
      <c r="T20" s="66">
        <v>2</v>
      </c>
      <c r="U20" s="66">
        <v>9</v>
      </c>
      <c r="V20" s="66">
        <v>9</v>
      </c>
      <c r="W20" s="66">
        <v>9</v>
      </c>
      <c r="X20" s="66">
        <v>7</v>
      </c>
      <c r="Y20" s="66">
        <v>19</v>
      </c>
      <c r="Z20" s="66">
        <v>20</v>
      </c>
      <c r="AA20" s="66">
        <v>20</v>
      </c>
      <c r="AB20" s="66">
        <v>21</v>
      </c>
      <c r="AC20" s="66">
        <v>31</v>
      </c>
      <c r="AD20" s="66">
        <v>16</v>
      </c>
      <c r="AE20" s="66">
        <v>14</v>
      </c>
      <c r="AF20" s="66">
        <v>13</v>
      </c>
      <c r="AG20" s="66">
        <v>11</v>
      </c>
      <c r="AH20" s="66">
        <v>25</v>
      </c>
      <c r="AI20" s="66">
        <v>16</v>
      </c>
      <c r="AJ20" s="66">
        <v>13</v>
      </c>
      <c r="AK20" s="66">
        <v>9.9</v>
      </c>
      <c r="AL20" s="66">
        <v>10</v>
      </c>
      <c r="AM20" s="66">
        <v>0</v>
      </c>
      <c r="AN20" s="66">
        <v>8</v>
      </c>
      <c r="AO20" s="66">
        <v>15</v>
      </c>
      <c r="AP20" s="66">
        <v>6</v>
      </c>
      <c r="AQ20" s="66">
        <v>-2</v>
      </c>
      <c r="AR20" s="66">
        <v>-6</v>
      </c>
      <c r="AS20" s="66">
        <v>-11</v>
      </c>
      <c r="AT20" s="66">
        <v>-3</v>
      </c>
      <c r="AU20" s="66">
        <v>-6</v>
      </c>
      <c r="AV20" s="66">
        <v>-9</v>
      </c>
      <c r="AW20" s="66">
        <v>-10</v>
      </c>
      <c r="AX20" s="66">
        <v>5</v>
      </c>
      <c r="AY20" s="66">
        <v>-30</v>
      </c>
      <c r="AZ20" s="66">
        <v>-5</v>
      </c>
      <c r="BA20" s="66">
        <v>5</v>
      </c>
      <c r="BB20" s="66">
        <v>-2</v>
      </c>
      <c r="BC20" s="66">
        <v>1</v>
      </c>
      <c r="BD20" s="66">
        <v>-21</v>
      </c>
      <c r="BE20" s="66">
        <v>-13</v>
      </c>
      <c r="BF20" s="66">
        <v>-8</v>
      </c>
      <c r="BG20" s="66">
        <v>-15</v>
      </c>
      <c r="BH20" s="66">
        <v>-20</v>
      </c>
      <c r="BI20" s="66">
        <v>-9</v>
      </c>
      <c r="BJ20" s="66">
        <v>-8</v>
      </c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Q20"/>
      <c r="CR20"/>
    </row>
    <row r="21" spans="2:96" s="9" customFormat="1" ht="16.5" hidden="1" customHeight="1" x14ac:dyDescent="0.25">
      <c r="C21" s="9" t="s">
        <v>30</v>
      </c>
      <c r="D21" s="65">
        <f t="shared" ref="D21:O21" si="8">+D19+D20</f>
        <v>-13.742099076827991</v>
      </c>
      <c r="E21" s="65">
        <f t="shared" si="8"/>
        <v>15.675880381727005</v>
      </c>
      <c r="F21" s="65">
        <f t="shared" si="8"/>
        <v>-16.070071897535605</v>
      </c>
      <c r="G21" s="65">
        <f t="shared" si="8"/>
        <v>-35.805046827046255</v>
      </c>
      <c r="H21" s="65">
        <f t="shared" si="8"/>
        <v>-22.239259865999983</v>
      </c>
      <c r="I21" s="65">
        <f t="shared" si="8"/>
        <v>-28.317248545893101</v>
      </c>
      <c r="J21" s="65">
        <f t="shared" si="8"/>
        <v>-14.497497183065658</v>
      </c>
      <c r="K21" s="65">
        <f t="shared" si="8"/>
        <v>-8.6421137427383155</v>
      </c>
      <c r="L21" s="65">
        <f t="shared" si="8"/>
        <v>-15.138199069880006</v>
      </c>
      <c r="M21" s="65">
        <f t="shared" si="8"/>
        <v>-29.977177531045879</v>
      </c>
      <c r="N21" s="65">
        <f t="shared" si="8"/>
        <v>-20.76433765211603</v>
      </c>
      <c r="O21" s="65">
        <f t="shared" si="8"/>
        <v>-44.273729628683</v>
      </c>
      <c r="P21" s="65">
        <v>-30</v>
      </c>
      <c r="Q21" s="65">
        <v>-1</v>
      </c>
      <c r="R21" s="65">
        <v>-36</v>
      </c>
      <c r="S21" s="65">
        <v>-21</v>
      </c>
      <c r="T21" s="65">
        <v>-14</v>
      </c>
      <c r="U21" s="65">
        <v>-10</v>
      </c>
      <c r="V21" s="65">
        <v>-15</v>
      </c>
      <c r="W21" s="65">
        <v>-17</v>
      </c>
      <c r="X21" s="65">
        <v>-20</v>
      </c>
      <c r="Y21" s="65">
        <v>-18</v>
      </c>
      <c r="Z21" s="65">
        <v>4</v>
      </c>
      <c r="AA21" s="65">
        <v>-16</v>
      </c>
      <c r="AB21" s="65">
        <v>-9</v>
      </c>
      <c r="AC21" s="65">
        <v>3</v>
      </c>
      <c r="AD21" s="65">
        <v>-35</v>
      </c>
      <c r="AE21" s="65">
        <v>-18</v>
      </c>
      <c r="AF21" s="65">
        <v>-5</v>
      </c>
      <c r="AG21" s="65">
        <v>1</v>
      </c>
      <c r="AH21" s="65">
        <v>15</v>
      </c>
      <c r="AI21" s="65">
        <v>27</v>
      </c>
      <c r="AJ21" s="65">
        <v>22</v>
      </c>
      <c r="AK21" s="65">
        <v>1</v>
      </c>
      <c r="AL21" s="65">
        <v>-48</v>
      </c>
      <c r="AM21" s="65">
        <v>-62</v>
      </c>
      <c r="AN21" s="65">
        <v>-38</v>
      </c>
      <c r="AO21" s="65">
        <v>23</v>
      </c>
      <c r="AP21" s="65">
        <v>-18</v>
      </c>
      <c r="AQ21" s="65">
        <v>-25</v>
      </c>
      <c r="AR21" s="65">
        <v>-40</v>
      </c>
      <c r="AS21" s="65">
        <v>-26</v>
      </c>
      <c r="AT21" s="65">
        <v>-18</v>
      </c>
      <c r="AU21" s="65">
        <v>-10</v>
      </c>
      <c r="AV21" s="65">
        <v>-30</v>
      </c>
      <c r="AW21" s="65">
        <v>-52</v>
      </c>
      <c r="AX21" s="65">
        <v>-68</v>
      </c>
      <c r="AY21" s="65">
        <v>-63</v>
      </c>
      <c r="AZ21" s="65">
        <v>-27</v>
      </c>
      <c r="BA21" s="65">
        <v>36</v>
      </c>
      <c r="BB21" s="65">
        <v>43</v>
      </c>
      <c r="BC21" s="65">
        <v>-5</v>
      </c>
      <c r="BD21" s="65">
        <v>1</v>
      </c>
      <c r="BE21" s="65">
        <v>-14</v>
      </c>
      <c r="BF21" s="65">
        <v>10</v>
      </c>
      <c r="BG21" s="65">
        <v>4</v>
      </c>
      <c r="BH21" s="65">
        <v>-3</v>
      </c>
      <c r="BI21" s="65">
        <v>-12</v>
      </c>
      <c r="BJ21" s="65">
        <v>-11</v>
      </c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Q21"/>
      <c r="CR21"/>
    </row>
    <row r="22" spans="2:96" s="9" customFormat="1" ht="16.5" hidden="1" customHeight="1" x14ac:dyDescent="0.25">
      <c r="C22" s="9" t="s">
        <v>31</v>
      </c>
      <c r="D22" s="66">
        <f t="shared" ref="D22:AR22" si="9">+D23-D19-D20</f>
        <v>-30.257900923172009</v>
      </c>
      <c r="E22" s="66">
        <f t="shared" si="9"/>
        <v>-81.675880381727012</v>
      </c>
      <c r="F22" s="66">
        <f t="shared" si="9"/>
        <v>-71.929928102464388</v>
      </c>
      <c r="G22" s="66">
        <f t="shared" si="9"/>
        <v>-110.19495317295375</v>
      </c>
      <c r="H22" s="66">
        <f t="shared" si="9"/>
        <v>13.239259865999985</v>
      </c>
      <c r="I22" s="66">
        <f t="shared" si="9"/>
        <v>-5.6827514541068993</v>
      </c>
      <c r="J22" s="66">
        <f t="shared" si="9"/>
        <v>83.497497183065661</v>
      </c>
      <c r="K22" s="66">
        <f t="shared" si="9"/>
        <v>-92.357886257261683</v>
      </c>
      <c r="L22" s="66">
        <f t="shared" si="9"/>
        <v>-131.86180093011998</v>
      </c>
      <c r="M22" s="66">
        <f t="shared" si="9"/>
        <v>-58.022822468954118</v>
      </c>
      <c r="N22" s="66">
        <f t="shared" si="9"/>
        <v>60.764337652116026</v>
      </c>
      <c r="O22" s="66">
        <f t="shared" si="9"/>
        <v>69.273729628683</v>
      </c>
      <c r="P22" s="66">
        <f t="shared" si="9"/>
        <v>38</v>
      </c>
      <c r="Q22" s="66">
        <f t="shared" si="9"/>
        <v>53</v>
      </c>
      <c r="R22" s="66">
        <f t="shared" si="9"/>
        <v>92</v>
      </c>
      <c r="S22" s="66">
        <f t="shared" si="9"/>
        <v>131</v>
      </c>
      <c r="T22" s="66">
        <f t="shared" si="9"/>
        <v>28</v>
      </c>
      <c r="U22" s="66">
        <f t="shared" si="9"/>
        <v>40</v>
      </c>
      <c r="V22" s="66">
        <f t="shared" si="9"/>
        <v>-80</v>
      </c>
      <c r="W22" s="66">
        <f t="shared" si="9"/>
        <v>-37</v>
      </c>
      <c r="X22" s="66">
        <f t="shared" si="9"/>
        <v>23</v>
      </c>
      <c r="Y22" s="66">
        <f t="shared" si="9"/>
        <v>23</v>
      </c>
      <c r="Z22" s="66">
        <f t="shared" si="9"/>
        <v>129</v>
      </c>
      <c r="AA22" s="66">
        <f t="shared" si="9"/>
        <v>127</v>
      </c>
      <c r="AB22" s="66">
        <f t="shared" si="9"/>
        <v>-128</v>
      </c>
      <c r="AC22" s="66">
        <f t="shared" si="9"/>
        <v>99</v>
      </c>
      <c r="AD22" s="66">
        <f t="shared" si="9"/>
        <v>61</v>
      </c>
      <c r="AE22" s="66">
        <f t="shared" si="9"/>
        <v>83</v>
      </c>
      <c r="AF22" s="66">
        <f t="shared" si="9"/>
        <v>78</v>
      </c>
      <c r="AG22" s="66">
        <f t="shared" si="9"/>
        <v>-23</v>
      </c>
      <c r="AH22" s="66">
        <f t="shared" si="9"/>
        <v>31</v>
      </c>
      <c r="AI22" s="66">
        <f t="shared" si="9"/>
        <v>117</v>
      </c>
      <c r="AJ22" s="66">
        <f t="shared" si="9"/>
        <v>46</v>
      </c>
      <c r="AK22" s="66">
        <f t="shared" si="9"/>
        <v>1.0999999999999996</v>
      </c>
      <c r="AL22" s="66">
        <f t="shared" si="9"/>
        <v>178</v>
      </c>
      <c r="AM22" s="66">
        <f t="shared" si="9"/>
        <v>53</v>
      </c>
      <c r="AN22" s="66">
        <f t="shared" si="9"/>
        <v>45</v>
      </c>
      <c r="AO22" s="66">
        <f t="shared" si="9"/>
        <v>63</v>
      </c>
      <c r="AP22" s="66">
        <f t="shared" si="9"/>
        <v>85</v>
      </c>
      <c r="AQ22" s="66">
        <f t="shared" si="9"/>
        <v>-67</v>
      </c>
      <c r="AR22" s="66">
        <f t="shared" si="9"/>
        <v>95</v>
      </c>
      <c r="AS22" s="66">
        <v>74</v>
      </c>
      <c r="AT22" s="66">
        <v>48</v>
      </c>
      <c r="AU22" s="66">
        <v>59</v>
      </c>
      <c r="AV22" s="66">
        <v>-10</v>
      </c>
      <c r="AW22" s="66">
        <v>169</v>
      </c>
      <c r="AX22" s="66">
        <v>40</v>
      </c>
      <c r="AY22" s="66">
        <v>19</v>
      </c>
      <c r="AZ22" s="66">
        <f t="shared" ref="AZ22:BJ22" si="10">+AZ23-AZ21</f>
        <v>58</v>
      </c>
      <c r="BA22" s="66">
        <f t="shared" si="10"/>
        <v>119</v>
      </c>
      <c r="BB22" s="66">
        <f t="shared" si="10"/>
        <v>84</v>
      </c>
      <c r="BC22" s="66">
        <f t="shared" si="10"/>
        <v>26</v>
      </c>
      <c r="BD22" s="66">
        <f t="shared" si="10"/>
        <v>-71</v>
      </c>
      <c r="BE22" s="66">
        <f t="shared" si="10"/>
        <v>-25</v>
      </c>
      <c r="BF22" s="66">
        <f t="shared" si="10"/>
        <v>14</v>
      </c>
      <c r="BG22" s="66">
        <f t="shared" si="10"/>
        <v>49</v>
      </c>
      <c r="BH22" s="66">
        <f t="shared" si="10"/>
        <v>42</v>
      </c>
      <c r="BI22" s="66">
        <f t="shared" si="10"/>
        <v>302</v>
      </c>
      <c r="BJ22" s="66">
        <f t="shared" si="10"/>
        <v>108</v>
      </c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Q22"/>
      <c r="CR22"/>
    </row>
    <row r="23" spans="2:96" s="9" customFormat="1" ht="16.5" hidden="1" customHeight="1" x14ac:dyDescent="0.25">
      <c r="C23" s="9" t="s">
        <v>32</v>
      </c>
      <c r="D23" s="65">
        <v>-44</v>
      </c>
      <c r="E23" s="65">
        <v>-66</v>
      </c>
      <c r="F23" s="65">
        <v>-88</v>
      </c>
      <c r="G23" s="65">
        <v>-146</v>
      </c>
      <c r="H23" s="65">
        <v>-9</v>
      </c>
      <c r="I23" s="65">
        <v>-34</v>
      </c>
      <c r="J23" s="65">
        <v>69</v>
      </c>
      <c r="K23" s="65">
        <v>-101</v>
      </c>
      <c r="L23" s="65">
        <v>-147</v>
      </c>
      <c r="M23" s="65">
        <v>-88</v>
      </c>
      <c r="N23" s="65">
        <v>40</v>
      </c>
      <c r="O23" s="65">
        <v>25</v>
      </c>
      <c r="P23" s="65">
        <v>8</v>
      </c>
      <c r="Q23" s="65">
        <v>52</v>
      </c>
      <c r="R23" s="65">
        <v>56</v>
      </c>
      <c r="S23" s="65">
        <v>110</v>
      </c>
      <c r="T23" s="65">
        <v>14</v>
      </c>
      <c r="U23" s="65">
        <v>30</v>
      </c>
      <c r="V23" s="65">
        <v>-95</v>
      </c>
      <c r="W23" s="65">
        <v>-54</v>
      </c>
      <c r="X23" s="65">
        <v>3</v>
      </c>
      <c r="Y23" s="65">
        <v>5</v>
      </c>
      <c r="Z23" s="65">
        <v>133</v>
      </c>
      <c r="AA23" s="65">
        <v>111</v>
      </c>
      <c r="AB23" s="65">
        <v>-137</v>
      </c>
      <c r="AC23" s="65">
        <v>102</v>
      </c>
      <c r="AD23" s="65">
        <v>26</v>
      </c>
      <c r="AE23" s="65">
        <v>65</v>
      </c>
      <c r="AF23" s="65">
        <v>73</v>
      </c>
      <c r="AG23" s="65">
        <v>-22</v>
      </c>
      <c r="AH23" s="65">
        <v>46</v>
      </c>
      <c r="AI23" s="65">
        <v>144</v>
      </c>
      <c r="AJ23" s="65">
        <v>68</v>
      </c>
      <c r="AK23" s="65">
        <v>2</v>
      </c>
      <c r="AL23" s="65">
        <v>130</v>
      </c>
      <c r="AM23" s="65">
        <v>-9</v>
      </c>
      <c r="AN23" s="65">
        <v>7</v>
      </c>
      <c r="AO23" s="65">
        <v>86</v>
      </c>
      <c r="AP23" s="65">
        <v>67</v>
      </c>
      <c r="AQ23" s="65">
        <v>-92</v>
      </c>
      <c r="AR23" s="65">
        <v>55</v>
      </c>
      <c r="AS23" s="65">
        <v>48</v>
      </c>
      <c r="AT23" s="65">
        <v>30</v>
      </c>
      <c r="AU23" s="65">
        <v>49</v>
      </c>
      <c r="AV23" s="65">
        <v>-40</v>
      </c>
      <c r="AW23" s="65">
        <v>117</v>
      </c>
      <c r="AX23" s="65">
        <v>-28</v>
      </c>
      <c r="AY23" s="65">
        <v>-44</v>
      </c>
      <c r="AZ23" s="65">
        <v>31</v>
      </c>
      <c r="BA23" s="65">
        <v>155</v>
      </c>
      <c r="BB23" s="65">
        <v>127</v>
      </c>
      <c r="BC23" s="65">
        <v>21</v>
      </c>
      <c r="BD23" s="65">
        <v>-70</v>
      </c>
      <c r="BE23" s="65">
        <v>-39</v>
      </c>
      <c r="BF23" s="65">
        <v>24</v>
      </c>
      <c r="BG23" s="65">
        <v>53</v>
      </c>
      <c r="BH23" s="65">
        <v>39</v>
      </c>
      <c r="BI23" s="65">
        <v>290</v>
      </c>
      <c r="BJ23" s="65">
        <v>97</v>
      </c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Q23"/>
      <c r="CR23"/>
    </row>
    <row r="24" spans="2:96" s="9" customFormat="1" ht="16.5" hidden="1" customHeight="1" x14ac:dyDescent="0.25">
      <c r="P24" s="65"/>
      <c r="Q24" s="65"/>
      <c r="R24" s="65"/>
      <c r="S24" s="65"/>
      <c r="T24" s="65"/>
      <c r="U24" s="65"/>
      <c r="V24" s="65"/>
      <c r="W24" s="65"/>
      <c r="X24" s="65"/>
      <c r="Y24" s="65"/>
      <c r="AM24" s="65"/>
      <c r="CQ24"/>
      <c r="CR24"/>
    </row>
    <row r="25" spans="2:96" s="9" customFormat="1" ht="16.5" customHeight="1" x14ac:dyDescent="0.25">
      <c r="P25" s="65"/>
      <c r="Q25" s="65"/>
      <c r="R25" s="65"/>
      <c r="S25" s="65"/>
      <c r="T25" s="65"/>
      <c r="U25" s="65"/>
      <c r="V25" s="65"/>
      <c r="W25" s="65"/>
      <c r="X25" s="65"/>
      <c r="Y25" s="65"/>
      <c r="AM25" s="65"/>
      <c r="CQ25"/>
      <c r="CR25"/>
    </row>
    <row r="26" spans="2:96" s="10" customFormat="1" ht="16.5" customHeight="1" x14ac:dyDescent="0.25">
      <c r="B26" s="59" t="s">
        <v>35</v>
      </c>
      <c r="P26" s="68"/>
      <c r="Q26" s="68"/>
      <c r="R26" s="68"/>
      <c r="S26" s="68"/>
      <c r="T26" s="68"/>
      <c r="U26" s="68"/>
      <c r="V26" s="68"/>
      <c r="W26" s="68"/>
      <c r="X26" s="68"/>
      <c r="Y26" s="68"/>
      <c r="AM26" s="68"/>
      <c r="CQ26" s="9"/>
      <c r="CR26" s="9"/>
    </row>
    <row r="27" spans="2:96" s="9" customFormat="1" ht="16.5" customHeight="1" x14ac:dyDescent="0.25">
      <c r="C27" s="9" t="s">
        <v>36</v>
      </c>
      <c r="D27" s="65">
        <v>-48.172744010000201</v>
      </c>
      <c r="E27" s="65">
        <v>130</v>
      </c>
      <c r="F27" s="65">
        <v>65.896915039999953</v>
      </c>
      <c r="G27" s="65">
        <v>-42.797268179999946</v>
      </c>
      <c r="H27" s="65">
        <v>104.26026433999994</v>
      </c>
      <c r="I27" s="65">
        <v>145.50840779999999</v>
      </c>
      <c r="J27" s="65">
        <v>145.72380929999997</v>
      </c>
      <c r="K27" s="65">
        <v>-33.934266089999937</v>
      </c>
      <c r="L27" s="65">
        <v>25.541274509999994</v>
      </c>
      <c r="M27" s="65">
        <v>-57</v>
      </c>
      <c r="N27" s="65">
        <v>-8</v>
      </c>
      <c r="O27" s="65">
        <v>84</v>
      </c>
      <c r="P27" s="65">
        <v>267</v>
      </c>
      <c r="Q27" s="65">
        <v>377</v>
      </c>
      <c r="R27" s="65">
        <v>-289</v>
      </c>
      <c r="S27" s="65">
        <v>154</v>
      </c>
      <c r="T27" s="65">
        <v>84</v>
      </c>
      <c r="U27" s="65">
        <v>138</v>
      </c>
      <c r="V27" s="65">
        <v>136</v>
      </c>
      <c r="W27" s="65">
        <v>211</v>
      </c>
      <c r="X27" s="65">
        <v>502</v>
      </c>
      <c r="Y27" s="65">
        <v>171</v>
      </c>
      <c r="Z27" s="65">
        <v>733</v>
      </c>
      <c r="AA27" s="65">
        <v>472</v>
      </c>
      <c r="AB27" s="65">
        <v>304.29046772999999</v>
      </c>
      <c r="AC27" s="65">
        <v>628.42196204000004</v>
      </c>
      <c r="AD27" s="65">
        <v>557</v>
      </c>
      <c r="AE27" s="65">
        <v>396.39606387999999</v>
      </c>
      <c r="AF27" s="65">
        <v>360.21855426000002</v>
      </c>
      <c r="AG27" s="65">
        <v>349.81248160000001</v>
      </c>
      <c r="AH27" s="65">
        <v>328.50841716999997</v>
      </c>
      <c r="AI27" s="65">
        <v>290.23917160999997</v>
      </c>
      <c r="AJ27" s="65">
        <v>180.59928105</v>
      </c>
      <c r="AK27" s="65">
        <v>208.70109131000001</v>
      </c>
      <c r="AL27" s="65">
        <v>216</v>
      </c>
      <c r="AM27" s="68">
        <v>87</v>
      </c>
      <c r="AN27" s="65">
        <v>234</v>
      </c>
      <c r="AO27" s="65">
        <v>308</v>
      </c>
      <c r="AP27" s="65">
        <v>40</v>
      </c>
      <c r="AQ27" s="65">
        <v>-91</v>
      </c>
      <c r="AR27" s="65">
        <v>-264</v>
      </c>
      <c r="AS27" s="65">
        <v>-403</v>
      </c>
      <c r="AT27" s="65">
        <v>-164</v>
      </c>
      <c r="AU27" s="65">
        <v>-136</v>
      </c>
      <c r="AV27" s="65">
        <v>-294</v>
      </c>
      <c r="AW27" s="65">
        <v>-306</v>
      </c>
      <c r="AX27" s="65">
        <v>-318</v>
      </c>
      <c r="AY27" s="65">
        <v>-342</v>
      </c>
      <c r="AZ27" s="65">
        <v>-65</v>
      </c>
      <c r="BA27" s="65">
        <v>125</v>
      </c>
      <c r="BB27" s="65">
        <v>26</v>
      </c>
      <c r="BC27" s="65">
        <v>-151</v>
      </c>
      <c r="BD27" s="65">
        <v>-390</v>
      </c>
      <c r="BE27" s="65">
        <v>-160</v>
      </c>
      <c r="BF27" s="65">
        <v>-233</v>
      </c>
      <c r="BG27" s="65">
        <v>-236</v>
      </c>
      <c r="BH27" s="65">
        <v>-243</v>
      </c>
      <c r="BI27" s="65">
        <v>-365</v>
      </c>
      <c r="BJ27" s="65">
        <v>-299</v>
      </c>
      <c r="BK27" s="65">
        <v>-323</v>
      </c>
      <c r="BL27" s="65">
        <v>-226</v>
      </c>
      <c r="BM27" s="65">
        <v>-100</v>
      </c>
      <c r="BN27" s="65">
        <v>-200</v>
      </c>
      <c r="BO27" s="65">
        <v>-259</v>
      </c>
      <c r="BP27" s="65">
        <v>-286</v>
      </c>
      <c r="BQ27" s="65">
        <v>-361</v>
      </c>
      <c r="BR27" s="65">
        <v>-166</v>
      </c>
      <c r="BS27" s="65">
        <v>-159</v>
      </c>
      <c r="BT27" s="65">
        <v>-244</v>
      </c>
      <c r="BU27" s="65">
        <v>-167</v>
      </c>
      <c r="BV27" s="65">
        <v>-268</v>
      </c>
      <c r="BW27" s="65">
        <v>-264</v>
      </c>
      <c r="BX27" s="94">
        <v>-243</v>
      </c>
      <c r="BY27" s="94">
        <v>-138</v>
      </c>
      <c r="BZ27" s="94">
        <v>-319</v>
      </c>
      <c r="CA27" s="94">
        <v>-183</v>
      </c>
      <c r="CB27" s="39">
        <v>-41</v>
      </c>
      <c r="CC27" s="39">
        <v>-142</v>
      </c>
      <c r="CD27" s="39">
        <v>1</v>
      </c>
      <c r="CE27" s="39">
        <v>-156</v>
      </c>
      <c r="CF27" s="39">
        <v>-64</v>
      </c>
      <c r="CG27" s="39">
        <v>-117</v>
      </c>
      <c r="CH27" s="39">
        <v>-223</v>
      </c>
      <c r="CI27" s="39">
        <v>-174</v>
      </c>
      <c r="CJ27" s="39">
        <v>-203</v>
      </c>
      <c r="CK27" s="39">
        <v>68</v>
      </c>
      <c r="CL27" s="39">
        <v>-121</v>
      </c>
      <c r="CM27" s="39">
        <v>-156</v>
      </c>
      <c r="CN27" s="39">
        <v>-197</v>
      </c>
      <c r="CO27" s="39">
        <v>-73</v>
      </c>
    </row>
    <row r="28" spans="2:96" s="9" customFormat="1" ht="16.5" customHeight="1" x14ac:dyDescent="0.25">
      <c r="C28" s="9" t="s">
        <v>37</v>
      </c>
      <c r="D28" s="66">
        <v>33</v>
      </c>
      <c r="E28" s="66">
        <v>50</v>
      </c>
      <c r="F28" s="66">
        <v>59</v>
      </c>
      <c r="G28" s="66">
        <v>26</v>
      </c>
      <c r="H28" s="66">
        <v>15</v>
      </c>
      <c r="I28" s="66">
        <v>7</v>
      </c>
      <c r="J28" s="66">
        <v>168</v>
      </c>
      <c r="K28" s="66">
        <v>145</v>
      </c>
      <c r="L28" s="66">
        <v>2</v>
      </c>
      <c r="M28" s="66">
        <v>45</v>
      </c>
      <c r="N28" s="66">
        <v>74</v>
      </c>
      <c r="O28" s="66">
        <v>83</v>
      </c>
      <c r="P28" s="66">
        <v>59</v>
      </c>
      <c r="Q28" s="66">
        <v>91</v>
      </c>
      <c r="R28" s="66">
        <v>-68</v>
      </c>
      <c r="S28" s="66">
        <v>45</v>
      </c>
      <c r="T28" s="66">
        <v>67</v>
      </c>
      <c r="U28" s="66">
        <v>569</v>
      </c>
      <c r="V28" s="66">
        <v>87</v>
      </c>
      <c r="W28" s="66">
        <v>163</v>
      </c>
      <c r="X28" s="66">
        <v>-153</v>
      </c>
      <c r="Y28" s="66">
        <v>67</v>
      </c>
      <c r="Z28" s="66">
        <v>162</v>
      </c>
      <c r="AA28" s="66">
        <v>143</v>
      </c>
      <c r="AB28" s="66">
        <v>144</v>
      </c>
      <c r="AC28" s="66">
        <v>160</v>
      </c>
      <c r="AD28" s="66">
        <v>101</v>
      </c>
      <c r="AE28" s="66">
        <v>149</v>
      </c>
      <c r="AF28" s="66">
        <v>235</v>
      </c>
      <c r="AG28" s="66">
        <v>178</v>
      </c>
      <c r="AH28" s="66">
        <v>81</v>
      </c>
      <c r="AI28" s="66">
        <v>73</v>
      </c>
      <c r="AJ28" s="66">
        <v>166</v>
      </c>
      <c r="AK28" s="66">
        <v>70</v>
      </c>
      <c r="AL28" s="66">
        <v>65</v>
      </c>
      <c r="AM28" s="69">
        <v>110</v>
      </c>
      <c r="AN28" s="66">
        <v>584</v>
      </c>
      <c r="AO28" s="66">
        <v>121</v>
      </c>
      <c r="AP28" s="66">
        <v>13</v>
      </c>
      <c r="AQ28" s="66">
        <v>41</v>
      </c>
      <c r="AR28" s="66">
        <v>-57</v>
      </c>
      <c r="AS28" s="66">
        <v>-45</v>
      </c>
      <c r="AT28" s="66">
        <v>-14</v>
      </c>
      <c r="AU28" s="66">
        <v>-13</v>
      </c>
      <c r="AV28" s="66">
        <v>-59</v>
      </c>
      <c r="AW28" s="66">
        <v>-53</v>
      </c>
      <c r="AX28" s="66">
        <v>-14</v>
      </c>
      <c r="AY28" s="66">
        <v>201</v>
      </c>
      <c r="AZ28" s="66">
        <v>-166</v>
      </c>
      <c r="BA28" s="66">
        <v>84</v>
      </c>
      <c r="BB28" s="66">
        <v>68</v>
      </c>
      <c r="BC28" s="66">
        <v>62</v>
      </c>
      <c r="BD28" s="66">
        <v>25</v>
      </c>
      <c r="BE28" s="66">
        <v>-2</v>
      </c>
      <c r="BF28" s="66">
        <v>9</v>
      </c>
      <c r="BG28" s="66">
        <v>-2</v>
      </c>
      <c r="BH28" s="66">
        <v>6</v>
      </c>
      <c r="BI28" s="66">
        <v>9</v>
      </c>
      <c r="BJ28" s="66">
        <v>78</v>
      </c>
      <c r="BK28" s="66">
        <v>74</v>
      </c>
      <c r="BL28" s="66">
        <v>54</v>
      </c>
      <c r="BM28" s="66">
        <v>104</v>
      </c>
      <c r="BN28" s="66">
        <v>174</v>
      </c>
      <c r="BO28" s="66">
        <v>58</v>
      </c>
      <c r="BP28" s="66">
        <v>35</v>
      </c>
      <c r="BQ28" s="66">
        <v>68</v>
      </c>
      <c r="BR28" s="66">
        <v>93</v>
      </c>
      <c r="BS28" s="66">
        <v>67</v>
      </c>
      <c r="BT28" s="66">
        <v>113</v>
      </c>
      <c r="BU28" s="66">
        <v>26</v>
      </c>
      <c r="BV28" s="66">
        <v>113</v>
      </c>
      <c r="BW28" s="66">
        <v>183</v>
      </c>
      <c r="BX28" s="95">
        <v>177</v>
      </c>
      <c r="BY28" s="95">
        <v>134</v>
      </c>
      <c r="BZ28" s="95">
        <v>304</v>
      </c>
      <c r="CA28" s="95">
        <v>161</v>
      </c>
      <c r="CB28" s="42">
        <v>148</v>
      </c>
      <c r="CC28" s="42">
        <v>244</v>
      </c>
      <c r="CD28" s="42">
        <v>184</v>
      </c>
      <c r="CE28" s="42">
        <v>175</v>
      </c>
      <c r="CF28" s="42">
        <v>267</v>
      </c>
      <c r="CG28" s="42">
        <v>1301</v>
      </c>
      <c r="CH28" s="42">
        <v>910</v>
      </c>
      <c r="CI28" s="42">
        <v>294</v>
      </c>
      <c r="CJ28" s="42">
        <v>479</v>
      </c>
      <c r="CK28" s="42">
        <v>306</v>
      </c>
      <c r="CL28" s="42">
        <v>200</v>
      </c>
      <c r="CM28" s="42">
        <v>429</v>
      </c>
      <c r="CN28" s="42">
        <v>137</v>
      </c>
      <c r="CO28" s="42">
        <v>223</v>
      </c>
    </row>
    <row r="29" spans="2:96" s="9" customFormat="1" ht="16.5" customHeight="1" x14ac:dyDescent="0.25">
      <c r="C29" s="9" t="s">
        <v>38</v>
      </c>
      <c r="D29" s="65">
        <f t="shared" ref="D29:AB29" si="11">D27+D28</f>
        <v>-15.172744010000201</v>
      </c>
      <c r="E29" s="65">
        <f t="shared" si="11"/>
        <v>180</v>
      </c>
      <c r="F29" s="65">
        <f t="shared" si="11"/>
        <v>124.89691503999995</v>
      </c>
      <c r="G29" s="65">
        <f t="shared" si="11"/>
        <v>-16.797268179999946</v>
      </c>
      <c r="H29" s="65">
        <f t="shared" si="11"/>
        <v>119.26026433999994</v>
      </c>
      <c r="I29" s="65">
        <f t="shared" si="11"/>
        <v>152.50840779999999</v>
      </c>
      <c r="J29" s="65">
        <f t="shared" si="11"/>
        <v>313.72380929999997</v>
      </c>
      <c r="K29" s="65">
        <f t="shared" si="11"/>
        <v>111.06573391000006</v>
      </c>
      <c r="L29" s="65">
        <f t="shared" si="11"/>
        <v>27.541274509999994</v>
      </c>
      <c r="M29" s="65">
        <f t="shared" si="11"/>
        <v>-12</v>
      </c>
      <c r="N29" s="65">
        <f t="shared" si="11"/>
        <v>66</v>
      </c>
      <c r="O29" s="65">
        <f t="shared" si="11"/>
        <v>167</v>
      </c>
      <c r="P29" s="65">
        <f t="shared" si="11"/>
        <v>326</v>
      </c>
      <c r="Q29" s="65">
        <f t="shared" si="11"/>
        <v>468</v>
      </c>
      <c r="R29" s="65">
        <f t="shared" si="11"/>
        <v>-357</v>
      </c>
      <c r="S29" s="65">
        <f t="shared" si="11"/>
        <v>199</v>
      </c>
      <c r="T29" s="65">
        <f t="shared" si="11"/>
        <v>151</v>
      </c>
      <c r="U29" s="65">
        <f t="shared" si="11"/>
        <v>707</v>
      </c>
      <c r="V29" s="65">
        <f t="shared" si="11"/>
        <v>223</v>
      </c>
      <c r="W29" s="65">
        <f t="shared" si="11"/>
        <v>374</v>
      </c>
      <c r="X29" s="65">
        <f t="shared" si="11"/>
        <v>349</v>
      </c>
      <c r="Y29" s="65">
        <f t="shared" si="11"/>
        <v>238</v>
      </c>
      <c r="Z29" s="65">
        <f t="shared" si="11"/>
        <v>895</v>
      </c>
      <c r="AA29" s="65">
        <f t="shared" si="11"/>
        <v>615</v>
      </c>
      <c r="AB29" s="65">
        <f t="shared" si="11"/>
        <v>448.29046772999999</v>
      </c>
      <c r="AC29" s="65">
        <f t="shared" ref="AC29:AM29" si="12">+AC27+AC28</f>
        <v>788.42196204000004</v>
      </c>
      <c r="AD29" s="65">
        <f t="shared" si="12"/>
        <v>658</v>
      </c>
      <c r="AE29" s="65">
        <f t="shared" si="12"/>
        <v>545.39606387999993</v>
      </c>
      <c r="AF29" s="65">
        <f t="shared" si="12"/>
        <v>595.21855426000002</v>
      </c>
      <c r="AG29" s="65">
        <f t="shared" si="12"/>
        <v>527.81248159999996</v>
      </c>
      <c r="AH29" s="65">
        <f t="shared" si="12"/>
        <v>409.50841716999997</v>
      </c>
      <c r="AI29" s="65">
        <f t="shared" si="12"/>
        <v>363.23917160999997</v>
      </c>
      <c r="AJ29" s="65">
        <f t="shared" si="12"/>
        <v>346.59928105</v>
      </c>
      <c r="AK29" s="65">
        <f t="shared" si="12"/>
        <v>278.70109131000004</v>
      </c>
      <c r="AL29" s="65">
        <f t="shared" si="12"/>
        <v>281</v>
      </c>
      <c r="AM29" s="65">
        <f t="shared" si="12"/>
        <v>197</v>
      </c>
      <c r="AN29" s="65">
        <v>818</v>
      </c>
      <c r="AO29" s="65">
        <v>429</v>
      </c>
      <c r="AP29" s="65">
        <v>53</v>
      </c>
      <c r="AQ29" s="65">
        <v>-50</v>
      </c>
      <c r="AR29" s="65">
        <v>-321</v>
      </c>
      <c r="AS29" s="65">
        <v>-448</v>
      </c>
      <c r="AT29" s="65">
        <v>-178</v>
      </c>
      <c r="AU29" s="65">
        <v>-149</v>
      </c>
      <c r="AV29" s="65">
        <v>-353</v>
      </c>
      <c r="AW29" s="65">
        <v>-359</v>
      </c>
      <c r="AX29" s="65">
        <v>-332</v>
      </c>
      <c r="AY29" s="65">
        <v>-141</v>
      </c>
      <c r="AZ29" s="65">
        <v>-231</v>
      </c>
      <c r="BA29" s="65">
        <v>209</v>
      </c>
      <c r="BB29" s="65">
        <v>94</v>
      </c>
      <c r="BC29" s="65">
        <v>-89</v>
      </c>
      <c r="BD29" s="65">
        <v>-365</v>
      </c>
      <c r="BE29" s="65">
        <v>-162</v>
      </c>
      <c r="BF29" s="65">
        <v>-224</v>
      </c>
      <c r="BG29" s="65">
        <v>-238</v>
      </c>
      <c r="BH29" s="65">
        <v>-237</v>
      </c>
      <c r="BI29" s="65">
        <v>-356</v>
      </c>
      <c r="BJ29" s="65">
        <v>-221</v>
      </c>
      <c r="BK29" s="65">
        <v>-249</v>
      </c>
      <c r="BL29" s="65">
        <v>-172</v>
      </c>
      <c r="BM29" s="65">
        <v>4</v>
      </c>
      <c r="BN29" s="68">
        <v>-26</v>
      </c>
      <c r="BO29" s="68">
        <v>-201</v>
      </c>
      <c r="BP29" s="68">
        <v>-251</v>
      </c>
      <c r="BQ29" s="68">
        <v>-293</v>
      </c>
      <c r="BR29" s="68">
        <v>-73</v>
      </c>
      <c r="BS29" s="68">
        <v>-92</v>
      </c>
      <c r="BT29" s="68">
        <v>-131</v>
      </c>
      <c r="BU29" s="68">
        <v>-141</v>
      </c>
      <c r="BV29" s="68">
        <v>-155</v>
      </c>
      <c r="BW29" s="68">
        <v>-81</v>
      </c>
      <c r="BX29" s="96">
        <v>-66</v>
      </c>
      <c r="BY29" s="96">
        <v>-4</v>
      </c>
      <c r="BZ29" s="96">
        <v>-15</v>
      </c>
      <c r="CA29" s="96">
        <v>-22</v>
      </c>
      <c r="CB29" s="46">
        <v>107</v>
      </c>
      <c r="CC29" s="46">
        <v>102</v>
      </c>
      <c r="CD29" s="46">
        <f>+CD27+CD28</f>
        <v>185</v>
      </c>
      <c r="CE29" s="46">
        <f>+CE27+CE28</f>
        <v>19</v>
      </c>
      <c r="CF29" s="46">
        <v>203</v>
      </c>
      <c r="CG29" s="46">
        <f>+CG27+CG28</f>
        <v>1184</v>
      </c>
      <c r="CH29" s="46">
        <f t="shared" ref="CH29:CI29" si="13">+CH27+CH28</f>
        <v>687</v>
      </c>
      <c r="CI29" s="46">
        <f t="shared" si="13"/>
        <v>120</v>
      </c>
      <c r="CJ29" s="46">
        <v>276</v>
      </c>
      <c r="CK29" s="46">
        <v>374</v>
      </c>
      <c r="CL29" s="46">
        <f>+CL27+CL28</f>
        <v>79</v>
      </c>
      <c r="CM29" s="46">
        <v>273</v>
      </c>
      <c r="CN29" s="46">
        <v>-60</v>
      </c>
      <c r="CO29" s="46">
        <v>150</v>
      </c>
    </row>
    <row r="30" spans="2:96" s="9" customFormat="1" ht="16.5" customHeight="1" x14ac:dyDescent="0.25">
      <c r="C30" s="9" t="s">
        <v>39</v>
      </c>
      <c r="D30" s="66">
        <v>-120.63415124759362</v>
      </c>
      <c r="E30" s="66">
        <v>19.659790036870149</v>
      </c>
      <c r="F30" s="66">
        <v>-6.0567123029396441</v>
      </c>
      <c r="G30" s="66">
        <v>-98</v>
      </c>
      <c r="H30" s="66">
        <v>-411.36991199802054</v>
      </c>
      <c r="I30" s="66">
        <v>329</v>
      </c>
      <c r="J30" s="66">
        <v>-1090.4756050300107</v>
      </c>
      <c r="K30" s="66">
        <v>-13.331942715541793</v>
      </c>
      <c r="L30" s="66">
        <v>-28.033544895980516</v>
      </c>
      <c r="M30" s="66">
        <v>-37</v>
      </c>
      <c r="N30" s="66">
        <v>1</v>
      </c>
      <c r="O30" s="66">
        <v>-36</v>
      </c>
      <c r="P30" s="66">
        <v>-42</v>
      </c>
      <c r="Q30" s="66">
        <v>-21</v>
      </c>
      <c r="R30" s="66">
        <v>-23</v>
      </c>
      <c r="S30" s="66">
        <v>2476</v>
      </c>
      <c r="T30" s="66">
        <v>78</v>
      </c>
      <c r="U30" s="66">
        <v>-12</v>
      </c>
      <c r="V30" s="66">
        <v>-123</v>
      </c>
      <c r="W30" s="66">
        <v>-155</v>
      </c>
      <c r="X30" s="66">
        <v>-41</v>
      </c>
      <c r="Y30" s="66">
        <v>-53</v>
      </c>
      <c r="Z30" s="66">
        <v>59</v>
      </c>
      <c r="AA30" s="66">
        <v>-81</v>
      </c>
      <c r="AB30" s="66">
        <v>-62.350732398617765</v>
      </c>
      <c r="AC30" s="66">
        <v>-204.20471068197151</v>
      </c>
      <c r="AD30" s="66">
        <v>-54</v>
      </c>
      <c r="AE30" s="66">
        <v>6.5841187599998534</v>
      </c>
      <c r="AF30" s="66">
        <v>619.78880854999966</v>
      </c>
      <c r="AG30" s="66">
        <v>-9.5146323099997403</v>
      </c>
      <c r="AH30" s="66">
        <v>-39.005835469999965</v>
      </c>
      <c r="AI30" s="66">
        <v>-56.718049400000041</v>
      </c>
      <c r="AJ30" s="66">
        <v>68.011368067260037</v>
      </c>
      <c r="AK30" s="66">
        <v>-352.61705014625215</v>
      </c>
      <c r="AL30" s="66">
        <v>-190</v>
      </c>
      <c r="AM30" s="66">
        <v>-33</v>
      </c>
      <c r="AN30" s="40">
        <v>-76</v>
      </c>
      <c r="AO30" s="40">
        <v>-20</v>
      </c>
      <c r="AP30" s="40">
        <v>-331</v>
      </c>
      <c r="AQ30" s="40">
        <v>-11</v>
      </c>
      <c r="AR30" s="40">
        <v>53</v>
      </c>
      <c r="AS30" s="40">
        <v>-175</v>
      </c>
      <c r="AT30" s="40">
        <v>-48</v>
      </c>
      <c r="AU30" s="40">
        <v>-55</v>
      </c>
      <c r="AV30" s="40">
        <v>-36</v>
      </c>
      <c r="AW30" s="40">
        <v>-46</v>
      </c>
      <c r="AX30" s="40">
        <v>-59</v>
      </c>
      <c r="AY30" s="40">
        <v>-30</v>
      </c>
      <c r="AZ30" s="40">
        <v>-10</v>
      </c>
      <c r="BA30" s="40">
        <v>86</v>
      </c>
      <c r="BB30" s="40">
        <v>22</v>
      </c>
      <c r="BC30" s="40">
        <v>-158</v>
      </c>
      <c r="BD30" s="40">
        <v>-15</v>
      </c>
      <c r="BE30" s="40">
        <v>446</v>
      </c>
      <c r="BF30" s="40">
        <v>76</v>
      </c>
      <c r="BG30" s="40">
        <v>-91</v>
      </c>
      <c r="BH30" s="40">
        <v>22</v>
      </c>
      <c r="BI30" s="40">
        <v>56</v>
      </c>
      <c r="BJ30" s="40">
        <v>-92</v>
      </c>
      <c r="BK30" s="40">
        <v>-150</v>
      </c>
      <c r="BL30" s="40">
        <v>209</v>
      </c>
      <c r="BM30" s="40">
        <v>-22</v>
      </c>
      <c r="BN30" s="47">
        <v>-167</v>
      </c>
      <c r="BO30" s="47">
        <v>140</v>
      </c>
      <c r="BP30" s="47">
        <v>-49</v>
      </c>
      <c r="BQ30" s="47">
        <v>-262</v>
      </c>
      <c r="BR30" s="47">
        <v>-126</v>
      </c>
      <c r="BS30" s="47">
        <v>-50</v>
      </c>
      <c r="BT30" s="47">
        <v>-130</v>
      </c>
      <c r="BU30" s="47">
        <v>194</v>
      </c>
      <c r="BV30" s="47">
        <v>-16</v>
      </c>
      <c r="BW30" s="47">
        <v>-110</v>
      </c>
      <c r="BX30" s="47">
        <v>-98</v>
      </c>
      <c r="BY30" s="47">
        <v>530</v>
      </c>
      <c r="BZ30" s="47">
        <v>3094</v>
      </c>
      <c r="CA30" s="47">
        <v>-323</v>
      </c>
      <c r="CB30" s="47">
        <v>19</v>
      </c>
      <c r="CC30" s="47">
        <v>-18</v>
      </c>
      <c r="CD30" s="47">
        <v>725</v>
      </c>
      <c r="CE30" s="47">
        <v>352</v>
      </c>
      <c r="CF30" s="47">
        <v>475</v>
      </c>
      <c r="CG30" s="47">
        <v>-358</v>
      </c>
      <c r="CH30" s="47">
        <v>-121</v>
      </c>
      <c r="CI30" s="47">
        <v>-40</v>
      </c>
      <c r="CJ30" s="47">
        <v>-2</v>
      </c>
      <c r="CK30" s="47">
        <v>-165</v>
      </c>
      <c r="CL30" s="47">
        <v>1101</v>
      </c>
      <c r="CM30" s="47">
        <v>661</v>
      </c>
      <c r="CN30" s="47">
        <v>691</v>
      </c>
      <c r="CO30" s="47">
        <v>172</v>
      </c>
    </row>
    <row r="31" spans="2:96" s="9" customFormat="1" ht="18" customHeight="1" x14ac:dyDescent="0.25">
      <c r="C31" s="9" t="s">
        <v>32</v>
      </c>
      <c r="D31" s="65">
        <f>D29+D30</f>
        <v>-135.80689525759382</v>
      </c>
      <c r="E31" s="65">
        <v>200</v>
      </c>
      <c r="F31" s="65">
        <f t="shared" ref="F31:AK31" si="14">F29+F30</f>
        <v>118.84020273706031</v>
      </c>
      <c r="G31" s="65">
        <f t="shared" si="14"/>
        <v>-114.79726817999995</v>
      </c>
      <c r="H31" s="65">
        <f t="shared" si="14"/>
        <v>-292.10964765802061</v>
      </c>
      <c r="I31" s="65">
        <f t="shared" si="14"/>
        <v>481.50840779999999</v>
      </c>
      <c r="J31" s="65">
        <f t="shared" si="14"/>
        <v>-776.75179573001071</v>
      </c>
      <c r="K31" s="65">
        <f t="shared" si="14"/>
        <v>97.733791194458263</v>
      </c>
      <c r="L31" s="65">
        <f t="shared" si="14"/>
        <v>-0.49227038598052175</v>
      </c>
      <c r="M31" s="65">
        <f t="shared" si="14"/>
        <v>-49</v>
      </c>
      <c r="N31" s="65">
        <f t="shared" si="14"/>
        <v>67</v>
      </c>
      <c r="O31" s="65">
        <f t="shared" si="14"/>
        <v>131</v>
      </c>
      <c r="P31" s="65">
        <f t="shared" si="14"/>
        <v>284</v>
      </c>
      <c r="Q31" s="65">
        <f t="shared" si="14"/>
        <v>447</v>
      </c>
      <c r="R31" s="65">
        <f t="shared" si="14"/>
        <v>-380</v>
      </c>
      <c r="S31" s="65">
        <f t="shared" si="14"/>
        <v>2675</v>
      </c>
      <c r="T31" s="65">
        <f t="shared" si="14"/>
        <v>229</v>
      </c>
      <c r="U31" s="65">
        <f t="shared" si="14"/>
        <v>695</v>
      </c>
      <c r="V31" s="65">
        <f t="shared" si="14"/>
        <v>100</v>
      </c>
      <c r="W31" s="65">
        <f t="shared" si="14"/>
        <v>219</v>
      </c>
      <c r="X31" s="65">
        <f t="shared" si="14"/>
        <v>308</v>
      </c>
      <c r="Y31" s="65">
        <f t="shared" si="14"/>
        <v>185</v>
      </c>
      <c r="Z31" s="65">
        <f t="shared" si="14"/>
        <v>954</v>
      </c>
      <c r="AA31" s="65">
        <f t="shared" si="14"/>
        <v>534</v>
      </c>
      <c r="AB31" s="65">
        <f t="shared" si="14"/>
        <v>385.93973533138222</v>
      </c>
      <c r="AC31" s="65">
        <f t="shared" si="14"/>
        <v>584.21725135802853</v>
      </c>
      <c r="AD31" s="65">
        <f t="shared" si="14"/>
        <v>604</v>
      </c>
      <c r="AE31" s="65">
        <f t="shared" si="14"/>
        <v>551.98018263999984</v>
      </c>
      <c r="AF31" s="65">
        <f t="shared" si="14"/>
        <v>1215.0073628099997</v>
      </c>
      <c r="AG31" s="65">
        <f t="shared" si="14"/>
        <v>518.29784929000016</v>
      </c>
      <c r="AH31" s="65">
        <f t="shared" si="14"/>
        <v>370.50258170000001</v>
      </c>
      <c r="AI31" s="65">
        <f t="shared" si="14"/>
        <v>306.52112220999993</v>
      </c>
      <c r="AJ31" s="65">
        <f t="shared" si="14"/>
        <v>414.61064911726004</v>
      </c>
      <c r="AK31" s="65">
        <f t="shared" si="14"/>
        <v>-73.915958836252116</v>
      </c>
      <c r="AL31" s="65">
        <f>+AL29+AL30</f>
        <v>91</v>
      </c>
      <c r="AM31" s="65">
        <f>+AM29+AM30</f>
        <v>164</v>
      </c>
      <c r="AN31" s="65">
        <v>742</v>
      </c>
      <c r="AO31" s="65">
        <v>409</v>
      </c>
      <c r="AP31" s="65">
        <v>-278</v>
      </c>
      <c r="AQ31" s="65">
        <v>-61</v>
      </c>
      <c r="AR31" s="65">
        <v>-268</v>
      </c>
      <c r="AS31" s="65">
        <v>-623</v>
      </c>
      <c r="AT31" s="65">
        <v>-226</v>
      </c>
      <c r="AU31" s="65">
        <v>-204</v>
      </c>
      <c r="AV31" s="65">
        <v>-389</v>
      </c>
      <c r="AW31" s="65">
        <v>-405</v>
      </c>
      <c r="AX31" s="65">
        <v>-391</v>
      </c>
      <c r="AY31" s="65">
        <v>-171</v>
      </c>
      <c r="AZ31" s="65">
        <v>-241</v>
      </c>
      <c r="BA31" s="65">
        <v>295</v>
      </c>
      <c r="BB31" s="65">
        <v>116</v>
      </c>
      <c r="BC31" s="65">
        <v>-247</v>
      </c>
      <c r="BD31" s="65">
        <v>-380</v>
      </c>
      <c r="BE31" s="65">
        <v>284</v>
      </c>
      <c r="BF31" s="65">
        <v>-148</v>
      </c>
      <c r="BG31" s="65">
        <v>-329</v>
      </c>
      <c r="BH31" s="65">
        <v>-215</v>
      </c>
      <c r="BI31" s="65">
        <v>-300</v>
      </c>
      <c r="BJ31" s="65">
        <v>-313</v>
      </c>
      <c r="BK31" s="65">
        <v>-399</v>
      </c>
      <c r="BL31" s="65">
        <v>37</v>
      </c>
      <c r="BM31" s="65">
        <v>-18</v>
      </c>
      <c r="BN31" s="68">
        <v>-193</v>
      </c>
      <c r="BO31" s="68">
        <v>-61</v>
      </c>
      <c r="BP31" s="68">
        <v>-300</v>
      </c>
      <c r="BQ31" s="68">
        <v>-555</v>
      </c>
      <c r="BR31" s="68">
        <v>-199</v>
      </c>
      <c r="BS31" s="68">
        <v>-142</v>
      </c>
      <c r="BT31" s="68">
        <v>-261</v>
      </c>
      <c r="BU31" s="68">
        <v>53</v>
      </c>
      <c r="BV31" s="68">
        <v>-171</v>
      </c>
      <c r="BW31" s="68">
        <v>-191</v>
      </c>
      <c r="BX31" s="96">
        <v>-164</v>
      </c>
      <c r="BY31" s="96">
        <v>526</v>
      </c>
      <c r="BZ31" s="96">
        <v>3079</v>
      </c>
      <c r="CA31" s="96">
        <v>-345</v>
      </c>
      <c r="CB31" s="46">
        <v>126</v>
      </c>
      <c r="CC31" s="46">
        <v>84</v>
      </c>
      <c r="CD31" s="46">
        <f>+CD29+CD30</f>
        <v>910</v>
      </c>
      <c r="CE31" s="46">
        <v>371</v>
      </c>
      <c r="CF31" s="46">
        <v>678</v>
      </c>
      <c r="CG31" s="46">
        <v>826</v>
      </c>
      <c r="CH31" s="46">
        <v>566</v>
      </c>
      <c r="CI31" s="46">
        <v>80</v>
      </c>
      <c r="CJ31" s="46">
        <f>+CJ29+CJ30</f>
        <v>274</v>
      </c>
      <c r="CK31" s="46">
        <f>+CK29+CK30</f>
        <v>209</v>
      </c>
      <c r="CL31" s="46">
        <f>+CL29+CL30</f>
        <v>1180</v>
      </c>
      <c r="CM31" s="46">
        <v>934</v>
      </c>
      <c r="CN31" s="46">
        <f>+CN29+CN30</f>
        <v>631</v>
      </c>
      <c r="CO31" s="46">
        <v>322</v>
      </c>
    </row>
    <row r="32" spans="2:96" s="9" customFormat="1" ht="16.5" customHeight="1" x14ac:dyDescent="0.25">
      <c r="P32" s="65"/>
      <c r="Q32" s="65"/>
      <c r="R32" s="65"/>
      <c r="S32" s="65"/>
      <c r="T32" s="65"/>
      <c r="U32" s="65"/>
      <c r="V32" s="65"/>
      <c r="W32" s="65"/>
      <c r="X32" s="65"/>
      <c r="Y32" s="65"/>
      <c r="AM32" s="68"/>
    </row>
    <row r="33" spans="2:96" s="9" customFormat="1" ht="16.5" customHeight="1" x14ac:dyDescent="0.25">
      <c r="C33" s="9" t="s">
        <v>40</v>
      </c>
      <c r="D33" s="65">
        <f t="shared" ref="D33:AI33" si="15">D29-D64-D66</f>
        <v>-24.172744010000201</v>
      </c>
      <c r="E33" s="65">
        <f t="shared" si="15"/>
        <v>180</v>
      </c>
      <c r="F33" s="65">
        <f t="shared" si="15"/>
        <v>152.59691503999994</v>
      </c>
      <c r="G33" s="65">
        <f t="shared" si="15"/>
        <v>-16.797268179999946</v>
      </c>
      <c r="H33" s="65">
        <f t="shared" si="15"/>
        <v>119.26026433999994</v>
      </c>
      <c r="I33" s="65">
        <f t="shared" si="15"/>
        <v>152.50840779999999</v>
      </c>
      <c r="J33" s="65">
        <f t="shared" si="15"/>
        <v>313.72380929999997</v>
      </c>
      <c r="K33" s="65">
        <f t="shared" si="15"/>
        <v>111.06573391000006</v>
      </c>
      <c r="L33" s="65">
        <f t="shared" si="15"/>
        <v>27.541274509999994</v>
      </c>
      <c r="M33" s="65">
        <f t="shared" si="15"/>
        <v>-7</v>
      </c>
      <c r="N33" s="65">
        <f t="shared" si="15"/>
        <v>146</v>
      </c>
      <c r="O33" s="65">
        <f t="shared" si="15"/>
        <v>139</v>
      </c>
      <c r="P33" s="65">
        <f t="shared" si="15"/>
        <v>124.6</v>
      </c>
      <c r="Q33" s="65">
        <f t="shared" si="15"/>
        <v>468</v>
      </c>
      <c r="R33" s="65">
        <f t="shared" si="15"/>
        <v>-336</v>
      </c>
      <c r="S33" s="65">
        <f t="shared" si="15"/>
        <v>90.3</v>
      </c>
      <c r="T33" s="65">
        <f t="shared" si="15"/>
        <v>151</v>
      </c>
      <c r="U33" s="65">
        <f t="shared" si="15"/>
        <v>337</v>
      </c>
      <c r="V33" s="65">
        <f t="shared" si="15"/>
        <v>223</v>
      </c>
      <c r="W33" s="65">
        <f t="shared" si="15"/>
        <v>374</v>
      </c>
      <c r="X33" s="65">
        <f t="shared" si="15"/>
        <v>384</v>
      </c>
      <c r="Y33" s="65">
        <f t="shared" si="15"/>
        <v>411</v>
      </c>
      <c r="Z33" s="65">
        <f t="shared" si="15"/>
        <v>690</v>
      </c>
      <c r="AA33" s="65">
        <f t="shared" si="15"/>
        <v>615</v>
      </c>
      <c r="AB33" s="65">
        <f t="shared" si="15"/>
        <v>683.29046773000005</v>
      </c>
      <c r="AC33" s="65">
        <f t="shared" si="15"/>
        <v>914.42196204000004</v>
      </c>
      <c r="AD33" s="65">
        <f t="shared" si="15"/>
        <v>658</v>
      </c>
      <c r="AE33" s="65">
        <f t="shared" si="15"/>
        <v>545.39606387999993</v>
      </c>
      <c r="AF33" s="65">
        <f t="shared" si="15"/>
        <v>595.21855426000002</v>
      </c>
      <c r="AG33" s="65">
        <f t="shared" si="15"/>
        <v>527.81248159999996</v>
      </c>
      <c r="AH33" s="65">
        <f t="shared" si="15"/>
        <v>409.50841716999997</v>
      </c>
      <c r="AI33" s="65">
        <f t="shared" si="15"/>
        <v>363.23917160999997</v>
      </c>
      <c r="AJ33" s="65">
        <f t="shared" ref="AJ33:BS33" si="16">AJ29-AJ64-AJ66</f>
        <v>346.59928105</v>
      </c>
      <c r="AK33" s="65">
        <f t="shared" si="16"/>
        <v>278.70109131000004</v>
      </c>
      <c r="AL33" s="65">
        <f t="shared" si="16"/>
        <v>281</v>
      </c>
      <c r="AM33" s="65">
        <f t="shared" si="16"/>
        <v>197</v>
      </c>
      <c r="AN33" s="65">
        <f t="shared" si="16"/>
        <v>143</v>
      </c>
      <c r="AO33" s="65">
        <f t="shared" si="16"/>
        <v>429</v>
      </c>
      <c r="AP33" s="65">
        <f t="shared" si="16"/>
        <v>53</v>
      </c>
      <c r="AQ33" s="65">
        <f t="shared" si="16"/>
        <v>-50</v>
      </c>
      <c r="AR33" s="65">
        <f t="shared" si="16"/>
        <v>-321</v>
      </c>
      <c r="AS33" s="65">
        <f t="shared" si="16"/>
        <v>-448</v>
      </c>
      <c r="AT33" s="65">
        <f t="shared" si="16"/>
        <v>-178</v>
      </c>
      <c r="AU33" s="65">
        <f t="shared" si="16"/>
        <v>-149</v>
      </c>
      <c r="AV33" s="65">
        <f t="shared" si="16"/>
        <v>-353</v>
      </c>
      <c r="AW33" s="65">
        <f t="shared" si="16"/>
        <v>-359</v>
      </c>
      <c r="AX33" s="65">
        <f t="shared" si="16"/>
        <v>-332</v>
      </c>
      <c r="AY33" s="65">
        <f t="shared" si="16"/>
        <v>-141</v>
      </c>
      <c r="AZ33" s="65">
        <f t="shared" si="16"/>
        <v>-231</v>
      </c>
      <c r="BA33" s="65">
        <f t="shared" si="16"/>
        <v>209</v>
      </c>
      <c r="BB33" s="65">
        <f t="shared" si="16"/>
        <v>94</v>
      </c>
      <c r="BC33" s="65">
        <f t="shared" si="16"/>
        <v>-89</v>
      </c>
      <c r="BD33" s="65">
        <f t="shared" si="16"/>
        <v>-365</v>
      </c>
      <c r="BE33" s="65">
        <f t="shared" si="16"/>
        <v>-162</v>
      </c>
      <c r="BF33" s="65">
        <f t="shared" si="16"/>
        <v>-224</v>
      </c>
      <c r="BG33" s="70">
        <f t="shared" si="16"/>
        <v>-238</v>
      </c>
      <c r="BH33" s="65">
        <f t="shared" si="16"/>
        <v>-237</v>
      </c>
      <c r="BI33" s="65">
        <f t="shared" si="16"/>
        <v>-356</v>
      </c>
      <c r="BJ33" s="65">
        <f t="shared" si="16"/>
        <v>-221</v>
      </c>
      <c r="BK33" s="65">
        <f t="shared" si="16"/>
        <v>-249</v>
      </c>
      <c r="BL33" s="65">
        <f t="shared" si="16"/>
        <v>-172</v>
      </c>
      <c r="BM33" s="65">
        <f t="shared" si="16"/>
        <v>4</v>
      </c>
      <c r="BN33" s="65">
        <f t="shared" si="16"/>
        <v>-26</v>
      </c>
      <c r="BO33" s="65">
        <f t="shared" si="16"/>
        <v>-201</v>
      </c>
      <c r="BP33" s="65">
        <f t="shared" si="16"/>
        <v>-251</v>
      </c>
      <c r="BQ33" s="65">
        <f t="shared" si="16"/>
        <v>-293</v>
      </c>
      <c r="BR33" s="65">
        <f t="shared" si="16"/>
        <v>-73</v>
      </c>
      <c r="BS33" s="65">
        <f t="shared" si="16"/>
        <v>-92</v>
      </c>
      <c r="BT33" s="65">
        <f t="shared" ref="BT33:CB33" si="17">BT29-BT64-BT66</f>
        <v>-131</v>
      </c>
      <c r="BU33" s="65">
        <f t="shared" si="17"/>
        <v>-141</v>
      </c>
      <c r="BV33" s="65">
        <f t="shared" si="17"/>
        <v>-155</v>
      </c>
      <c r="BW33" s="65">
        <f t="shared" si="17"/>
        <v>-81</v>
      </c>
      <c r="BX33" s="65">
        <f t="shared" si="17"/>
        <v>-66</v>
      </c>
      <c r="BY33" s="65">
        <f t="shared" si="17"/>
        <v>-4</v>
      </c>
      <c r="BZ33" s="65">
        <f t="shared" si="17"/>
        <v>129</v>
      </c>
      <c r="CA33" s="94">
        <f t="shared" si="17"/>
        <v>-22</v>
      </c>
      <c r="CB33" s="39">
        <f t="shared" si="17"/>
        <v>107</v>
      </c>
      <c r="CC33" s="39">
        <f t="shared" ref="CC33:CD33" si="18">CC29-CC64-CC66</f>
        <v>102</v>
      </c>
      <c r="CD33" s="39">
        <f t="shared" si="18"/>
        <v>185</v>
      </c>
      <c r="CE33" s="39">
        <f t="shared" ref="CE33:CF33" si="19">CE29-CE64-CE66</f>
        <v>19</v>
      </c>
      <c r="CF33" s="39">
        <f t="shared" si="19"/>
        <v>203</v>
      </c>
      <c r="CG33" s="39">
        <f t="shared" ref="CG33" si="20">CG29-CG64-CG66</f>
        <v>234</v>
      </c>
      <c r="CH33" s="39">
        <f t="shared" ref="CH33" si="21">CH29-CH64-CH66</f>
        <v>87</v>
      </c>
      <c r="CI33" s="39">
        <f t="shared" ref="CI33:CJ33" si="22">CI29-CI64-CI66</f>
        <v>120</v>
      </c>
      <c r="CJ33" s="39">
        <f t="shared" si="22"/>
        <v>276</v>
      </c>
      <c r="CK33" s="39">
        <f t="shared" ref="CK33:CL33" si="23">CK29-CK64-CK66</f>
        <v>374</v>
      </c>
      <c r="CL33" s="39">
        <f t="shared" si="23"/>
        <v>79</v>
      </c>
      <c r="CM33" s="39">
        <f t="shared" ref="CM33:CN33" si="24">CM29-CM64-CM66</f>
        <v>273</v>
      </c>
      <c r="CN33" s="39">
        <f t="shared" si="24"/>
        <v>-60</v>
      </c>
      <c r="CO33" s="39">
        <f t="shared" ref="CO33" si="25">CO29-CO64-CO66</f>
        <v>150</v>
      </c>
    </row>
    <row r="34" spans="2:96" s="9" customFormat="1" ht="16.5" customHeight="1" x14ac:dyDescent="0.25">
      <c r="C34" s="9" t="s">
        <v>41</v>
      </c>
      <c r="D34" s="65">
        <f t="shared" ref="D34:AI34" si="26">D31-D64-D66</f>
        <v>-144.80689525759382</v>
      </c>
      <c r="E34" s="65">
        <f t="shared" si="26"/>
        <v>200</v>
      </c>
      <c r="F34" s="65">
        <f t="shared" si="26"/>
        <v>146.5402027370603</v>
      </c>
      <c r="G34" s="65">
        <f t="shared" si="26"/>
        <v>-114.79726817999995</v>
      </c>
      <c r="H34" s="65">
        <f t="shared" si="26"/>
        <v>-292.10964765802061</v>
      </c>
      <c r="I34" s="65">
        <f t="shared" si="26"/>
        <v>481.50840779999999</v>
      </c>
      <c r="J34" s="65">
        <f t="shared" si="26"/>
        <v>-776.75179573001071</v>
      </c>
      <c r="K34" s="65">
        <f t="shared" si="26"/>
        <v>97.733791194458263</v>
      </c>
      <c r="L34" s="65">
        <f t="shared" si="26"/>
        <v>-0.49227038598052175</v>
      </c>
      <c r="M34" s="65">
        <f t="shared" si="26"/>
        <v>-44</v>
      </c>
      <c r="N34" s="65">
        <f t="shared" si="26"/>
        <v>147</v>
      </c>
      <c r="O34" s="65">
        <f t="shared" si="26"/>
        <v>103</v>
      </c>
      <c r="P34" s="65">
        <f t="shared" si="26"/>
        <v>82.6</v>
      </c>
      <c r="Q34" s="65">
        <f t="shared" si="26"/>
        <v>447</v>
      </c>
      <c r="R34" s="65">
        <f t="shared" si="26"/>
        <v>-359</v>
      </c>
      <c r="S34" s="65">
        <f t="shared" si="26"/>
        <v>2566.3000000000002</v>
      </c>
      <c r="T34" s="65">
        <f t="shared" si="26"/>
        <v>229</v>
      </c>
      <c r="U34" s="65">
        <f t="shared" si="26"/>
        <v>325</v>
      </c>
      <c r="V34" s="65">
        <f t="shared" si="26"/>
        <v>100</v>
      </c>
      <c r="W34" s="65">
        <f t="shared" si="26"/>
        <v>219</v>
      </c>
      <c r="X34" s="65">
        <f t="shared" si="26"/>
        <v>343</v>
      </c>
      <c r="Y34" s="65">
        <f t="shared" si="26"/>
        <v>358</v>
      </c>
      <c r="Z34" s="65">
        <f t="shared" si="26"/>
        <v>749</v>
      </c>
      <c r="AA34" s="65">
        <f t="shared" si="26"/>
        <v>534</v>
      </c>
      <c r="AB34" s="65">
        <f t="shared" si="26"/>
        <v>620.93973533138228</v>
      </c>
      <c r="AC34" s="65">
        <f t="shared" si="26"/>
        <v>710.21725135802853</v>
      </c>
      <c r="AD34" s="65">
        <f t="shared" si="26"/>
        <v>604</v>
      </c>
      <c r="AE34" s="65">
        <f t="shared" si="26"/>
        <v>551.98018263999984</v>
      </c>
      <c r="AF34" s="65">
        <f t="shared" si="26"/>
        <v>1215.0073628099997</v>
      </c>
      <c r="AG34" s="65">
        <f t="shared" si="26"/>
        <v>518.29784929000016</v>
      </c>
      <c r="AH34" s="65">
        <f t="shared" si="26"/>
        <v>370.50258170000001</v>
      </c>
      <c r="AI34" s="65">
        <f t="shared" si="26"/>
        <v>306.52112220999993</v>
      </c>
      <c r="AJ34" s="65">
        <f t="shared" ref="AJ34:BA34" si="27">AJ31-AJ64-AJ66</f>
        <v>414.61064911726004</v>
      </c>
      <c r="AK34" s="65">
        <f t="shared" si="27"/>
        <v>-73.915958836252116</v>
      </c>
      <c r="AL34" s="65">
        <f t="shared" si="27"/>
        <v>91</v>
      </c>
      <c r="AM34" s="65">
        <f t="shared" si="27"/>
        <v>164</v>
      </c>
      <c r="AN34" s="65">
        <f t="shared" si="27"/>
        <v>67</v>
      </c>
      <c r="AO34" s="65">
        <f t="shared" si="27"/>
        <v>409</v>
      </c>
      <c r="AP34" s="65">
        <f t="shared" si="27"/>
        <v>-278</v>
      </c>
      <c r="AQ34" s="65">
        <f t="shared" si="27"/>
        <v>-61</v>
      </c>
      <c r="AR34" s="65">
        <f t="shared" si="27"/>
        <v>-268</v>
      </c>
      <c r="AS34" s="65">
        <f t="shared" si="27"/>
        <v>-623</v>
      </c>
      <c r="AT34" s="65">
        <f t="shared" si="27"/>
        <v>-226</v>
      </c>
      <c r="AU34" s="65">
        <f t="shared" si="27"/>
        <v>-204</v>
      </c>
      <c r="AV34" s="65">
        <f t="shared" si="27"/>
        <v>-389</v>
      </c>
      <c r="AW34" s="65">
        <f t="shared" si="27"/>
        <v>-405</v>
      </c>
      <c r="AX34" s="65">
        <f t="shared" si="27"/>
        <v>-391</v>
      </c>
      <c r="AY34" s="65">
        <f t="shared" si="27"/>
        <v>-171</v>
      </c>
      <c r="AZ34" s="65">
        <f t="shared" si="27"/>
        <v>-241</v>
      </c>
      <c r="BA34" s="65">
        <f t="shared" si="27"/>
        <v>295</v>
      </c>
      <c r="BB34" s="65">
        <f t="shared" ref="BB34:CB34" si="28">BB31-BB64-BB66-BB67</f>
        <v>116</v>
      </c>
      <c r="BC34" s="65">
        <f t="shared" si="28"/>
        <v>-247</v>
      </c>
      <c r="BD34" s="65">
        <f t="shared" si="28"/>
        <v>-380</v>
      </c>
      <c r="BE34" s="65">
        <f t="shared" si="28"/>
        <v>284</v>
      </c>
      <c r="BF34" s="65">
        <f t="shared" si="28"/>
        <v>-148</v>
      </c>
      <c r="BG34" s="65">
        <f t="shared" si="28"/>
        <v>-329</v>
      </c>
      <c r="BH34" s="65">
        <f t="shared" si="28"/>
        <v>-215</v>
      </c>
      <c r="BI34" s="65">
        <f t="shared" si="28"/>
        <v>-300</v>
      </c>
      <c r="BJ34" s="65">
        <f t="shared" si="28"/>
        <v>-313</v>
      </c>
      <c r="BK34" s="65">
        <f>BK31-BK64-BK66-BK67</f>
        <v>-399</v>
      </c>
      <c r="BL34" s="65">
        <f>BL31-BL64-BL66-BL67</f>
        <v>-140</v>
      </c>
      <c r="BM34" s="65">
        <f t="shared" si="28"/>
        <v>-18</v>
      </c>
      <c r="BN34" s="65">
        <f t="shared" si="28"/>
        <v>-193</v>
      </c>
      <c r="BO34" s="65">
        <f t="shared" si="28"/>
        <v>-61</v>
      </c>
      <c r="BP34" s="65">
        <f t="shared" si="28"/>
        <v>-300</v>
      </c>
      <c r="BQ34" s="65">
        <f t="shared" si="28"/>
        <v>-555</v>
      </c>
      <c r="BR34" s="65">
        <f t="shared" si="28"/>
        <v>-199</v>
      </c>
      <c r="BS34" s="65">
        <f t="shared" si="28"/>
        <v>-142</v>
      </c>
      <c r="BT34" s="65">
        <f t="shared" si="28"/>
        <v>-261</v>
      </c>
      <c r="BU34" s="65">
        <f t="shared" si="28"/>
        <v>53</v>
      </c>
      <c r="BV34" s="65">
        <f t="shared" si="28"/>
        <v>-171</v>
      </c>
      <c r="BW34" s="65">
        <f t="shared" si="28"/>
        <v>-191</v>
      </c>
      <c r="BX34" s="65">
        <f t="shared" si="28"/>
        <v>-164</v>
      </c>
      <c r="BY34" s="65">
        <f t="shared" si="28"/>
        <v>34</v>
      </c>
      <c r="BZ34" s="65">
        <f t="shared" si="28"/>
        <v>153</v>
      </c>
      <c r="CA34" s="94">
        <f>CA31-CA64-CA66-CA67</f>
        <v>-49</v>
      </c>
      <c r="CB34" s="39">
        <f t="shared" si="28"/>
        <v>126</v>
      </c>
      <c r="CC34" s="39">
        <f t="shared" ref="CC34:CH34" si="29">CC31-CC64-CC66-CC67</f>
        <v>84</v>
      </c>
      <c r="CD34" s="39">
        <f t="shared" si="29"/>
        <v>145</v>
      </c>
      <c r="CE34" s="39">
        <f t="shared" si="29"/>
        <v>-74</v>
      </c>
      <c r="CF34" s="39">
        <f t="shared" si="29"/>
        <v>146</v>
      </c>
      <c r="CG34" s="39">
        <f t="shared" si="29"/>
        <v>221</v>
      </c>
      <c r="CH34" s="39">
        <f t="shared" si="29"/>
        <v>-34</v>
      </c>
      <c r="CI34" s="39">
        <f t="shared" ref="CI34:CJ34" si="30">CI31-CI64-CI66-CI67</f>
        <v>80</v>
      </c>
      <c r="CJ34" s="39">
        <f t="shared" si="30"/>
        <v>274</v>
      </c>
      <c r="CK34" s="39">
        <f t="shared" ref="CK34:CL34" si="31">CK31-CK64-CK66-CK67</f>
        <v>209</v>
      </c>
      <c r="CL34" s="39">
        <f t="shared" si="31"/>
        <v>180</v>
      </c>
      <c r="CM34" s="39">
        <f t="shared" ref="CM34:CN34" si="32">CM31-CM64-CM66-CM67</f>
        <v>521</v>
      </c>
      <c r="CN34" s="39">
        <f t="shared" si="32"/>
        <v>-75</v>
      </c>
      <c r="CO34" s="39">
        <f t="shared" ref="CO34" si="33">CO31-CO64-CO66-CO67</f>
        <v>322</v>
      </c>
    </row>
    <row r="35" spans="2:96" s="9" customFormat="1" ht="16.5" customHeight="1" x14ac:dyDescent="0.25">
      <c r="P35" s="65"/>
      <c r="Q35" s="65"/>
      <c r="R35" s="65"/>
      <c r="S35" s="65"/>
      <c r="T35" s="65"/>
      <c r="U35" s="65"/>
      <c r="V35" s="65"/>
      <c r="W35" s="65"/>
      <c r="X35" s="65"/>
      <c r="Y35" s="65"/>
      <c r="AM35" s="68"/>
    </row>
    <row r="36" spans="2:96" s="9" customFormat="1" ht="16.5" customHeight="1" x14ac:dyDescent="0.25">
      <c r="C36" s="9" t="s">
        <v>42</v>
      </c>
      <c r="D36" s="9">
        <v>-13.126265069999933</v>
      </c>
      <c r="E36" s="9">
        <v>119.96189073000002</v>
      </c>
      <c r="F36" s="9">
        <v>112.28258616999996</v>
      </c>
      <c r="G36" s="9">
        <v>50.420615189999999</v>
      </c>
      <c r="H36" s="9">
        <v>147.05022843</v>
      </c>
      <c r="I36" s="9">
        <v>145.79827645000006</v>
      </c>
      <c r="J36" s="9">
        <v>167.87557079000007</v>
      </c>
      <c r="K36" s="9">
        <v>25.083332530000032</v>
      </c>
      <c r="L36" s="9">
        <v>49.81508747000003</v>
      </c>
      <c r="M36" s="9">
        <v>39.518179759999931</v>
      </c>
      <c r="N36" s="9">
        <v>80.657529420000017</v>
      </c>
      <c r="O36" s="9">
        <v>101.15431361000002</v>
      </c>
      <c r="P36" s="65">
        <v>117.82959301999998</v>
      </c>
      <c r="Q36" s="65">
        <v>261.6021840200001</v>
      </c>
      <c r="R36" s="65">
        <v>-199.08642157000006</v>
      </c>
      <c r="S36" s="65">
        <v>24.857931000000001</v>
      </c>
      <c r="T36" s="65">
        <v>54.834176780000028</v>
      </c>
      <c r="U36" s="65">
        <v>138.45269284000003</v>
      </c>
      <c r="V36" s="65">
        <v>125.26723103000009</v>
      </c>
      <c r="W36" s="65">
        <v>154.74415912999999</v>
      </c>
      <c r="X36" s="65">
        <v>159.7591348200001</v>
      </c>
      <c r="Y36" s="65">
        <v>229.23475414499993</v>
      </c>
      <c r="Z36" s="9">
        <v>411.36796100999999</v>
      </c>
      <c r="AA36" s="9">
        <v>369.28588974000007</v>
      </c>
      <c r="AB36" s="9">
        <v>482.5</v>
      </c>
      <c r="AC36" s="9">
        <v>660.1</v>
      </c>
      <c r="AD36" s="9">
        <v>470.7</v>
      </c>
      <c r="AE36" s="9">
        <v>346</v>
      </c>
      <c r="AF36" s="9">
        <v>343</v>
      </c>
      <c r="AG36" s="9">
        <v>317</v>
      </c>
      <c r="AH36" s="9">
        <v>281</v>
      </c>
      <c r="AI36" s="9">
        <v>250</v>
      </c>
      <c r="AJ36" s="9">
        <v>173</v>
      </c>
      <c r="AK36" s="9">
        <v>190</v>
      </c>
      <c r="AL36" s="9">
        <v>184</v>
      </c>
      <c r="AM36" s="68">
        <v>104</v>
      </c>
      <c r="AN36" s="68">
        <v>220</v>
      </c>
      <c r="AO36" s="68">
        <v>303</v>
      </c>
      <c r="AP36" s="68">
        <v>69</v>
      </c>
      <c r="AQ36" s="68">
        <v>-42</v>
      </c>
      <c r="AR36" s="68">
        <v>-170</v>
      </c>
      <c r="AS36" s="68">
        <v>-341</v>
      </c>
      <c r="AT36" s="68">
        <v>-134</v>
      </c>
      <c r="AU36" s="68">
        <v>-108</v>
      </c>
      <c r="AV36" s="68">
        <v>-235</v>
      </c>
      <c r="AW36" s="68">
        <v>-249</v>
      </c>
      <c r="AX36" s="68">
        <v>-263</v>
      </c>
      <c r="AY36" s="68">
        <v>-303</v>
      </c>
      <c r="AZ36" s="68">
        <v>-64</v>
      </c>
      <c r="BA36" s="68">
        <v>115</v>
      </c>
      <c r="BB36" s="68">
        <v>32</v>
      </c>
      <c r="BC36" s="68">
        <v>-109</v>
      </c>
      <c r="BD36" s="68">
        <v>-395</v>
      </c>
      <c r="BE36" s="68">
        <v>-126</v>
      </c>
      <c r="BF36" s="68">
        <v>-205</v>
      </c>
      <c r="BG36" s="68">
        <v>-185</v>
      </c>
      <c r="BH36" s="68">
        <v>-234</v>
      </c>
      <c r="BI36" s="68">
        <v>-301</v>
      </c>
      <c r="BJ36" s="68">
        <v>-276</v>
      </c>
      <c r="BK36" s="68">
        <v>-313</v>
      </c>
      <c r="BL36" s="68">
        <v>-194</v>
      </c>
      <c r="BM36" s="68">
        <v>-124</v>
      </c>
      <c r="BN36" s="68">
        <v>-204</v>
      </c>
      <c r="BO36" s="68">
        <v>-176</v>
      </c>
      <c r="BP36" s="68">
        <v>-262</v>
      </c>
      <c r="BQ36" s="68">
        <v>-327</v>
      </c>
      <c r="BR36" s="68">
        <v>-182</v>
      </c>
      <c r="BS36" s="68">
        <v>-149</v>
      </c>
      <c r="BT36" s="68">
        <v>-225</v>
      </c>
      <c r="BU36" s="68">
        <v>-160</v>
      </c>
      <c r="BV36" s="68">
        <v>-273</v>
      </c>
      <c r="BW36" s="68">
        <v>-238</v>
      </c>
      <c r="BX36" s="68">
        <v>-253</v>
      </c>
      <c r="BY36" s="68">
        <v>-198</v>
      </c>
      <c r="BZ36" s="68">
        <v>-210</v>
      </c>
      <c r="CA36" s="96">
        <v>-246</v>
      </c>
      <c r="CB36" s="97">
        <v>-48</v>
      </c>
      <c r="CC36" s="97">
        <v>-124</v>
      </c>
      <c r="CD36" s="97">
        <v>-30</v>
      </c>
      <c r="CE36" s="97">
        <v>-126</v>
      </c>
      <c r="CF36" s="97">
        <v>-102</v>
      </c>
      <c r="CG36" s="97">
        <v>-185</v>
      </c>
      <c r="CH36" s="97">
        <v>-207</v>
      </c>
      <c r="CI36" s="97">
        <v>-174</v>
      </c>
      <c r="CJ36" s="97">
        <v>-146</v>
      </c>
      <c r="CK36" s="97">
        <v>81</v>
      </c>
      <c r="CL36" s="97">
        <v>-137</v>
      </c>
      <c r="CM36" s="97">
        <v>-114</v>
      </c>
      <c r="CN36" s="97">
        <v>-136</v>
      </c>
      <c r="CO36" s="97">
        <v>-59</v>
      </c>
    </row>
    <row r="37" spans="2:96" s="9" customFormat="1" ht="16.5" customHeight="1" x14ac:dyDescent="0.25">
      <c r="C37" s="9" t="s">
        <v>43</v>
      </c>
      <c r="D37" s="40">
        <v>33.211619962379999</v>
      </c>
      <c r="E37" s="40">
        <v>49.683738659999989</v>
      </c>
      <c r="F37" s="40">
        <v>59.056083440000002</v>
      </c>
      <c r="G37" s="40">
        <v>26.50116281</v>
      </c>
      <c r="H37" s="40">
        <v>14.702609420000002</v>
      </c>
      <c r="I37" s="40">
        <v>6.9225884200000039</v>
      </c>
      <c r="J37" s="40">
        <v>52.919523240000004</v>
      </c>
      <c r="K37" s="40">
        <v>60.021211810000004</v>
      </c>
      <c r="L37" s="40">
        <v>-5.6343611700000054</v>
      </c>
      <c r="M37" s="40">
        <v>26.468744949999998</v>
      </c>
      <c r="N37" s="40">
        <v>63.884568739999999</v>
      </c>
      <c r="O37" s="40">
        <v>72.436958530000013</v>
      </c>
      <c r="P37" s="66">
        <v>42.166582089999999</v>
      </c>
      <c r="Q37" s="66">
        <v>75.147041479999999</v>
      </c>
      <c r="R37" s="66">
        <v>-103.47878414</v>
      </c>
      <c r="S37" s="66">
        <v>42.002056640000006</v>
      </c>
      <c r="T37" s="66">
        <v>57.916292949999999</v>
      </c>
      <c r="U37" s="66">
        <v>91.397710619999998</v>
      </c>
      <c r="V37" s="66">
        <v>58.375926719999995</v>
      </c>
      <c r="W37" s="66">
        <v>186.34379117999998</v>
      </c>
      <c r="X37" s="66">
        <v>154.20495827000002</v>
      </c>
      <c r="Y37" s="66">
        <v>52</v>
      </c>
      <c r="Z37" s="40">
        <v>142.82476219</v>
      </c>
      <c r="AA37" s="40">
        <v>108.71735648000001</v>
      </c>
      <c r="AB37" s="40">
        <v>101.8</v>
      </c>
      <c r="AC37" s="40">
        <v>131.5</v>
      </c>
      <c r="AD37" s="40">
        <v>66.5</v>
      </c>
      <c r="AE37" s="40">
        <v>130.80000000000001</v>
      </c>
      <c r="AF37" s="40">
        <v>135</v>
      </c>
      <c r="AG37" s="40">
        <v>136</v>
      </c>
      <c r="AH37" s="40">
        <v>44</v>
      </c>
      <c r="AI37" s="40">
        <v>32</v>
      </c>
      <c r="AJ37" s="40">
        <v>139</v>
      </c>
      <c r="AK37" s="40">
        <v>46</v>
      </c>
      <c r="AL37" s="40">
        <v>47.8</v>
      </c>
      <c r="AM37" s="69">
        <v>81</v>
      </c>
      <c r="AN37" s="69">
        <v>-92</v>
      </c>
      <c r="AO37" s="69">
        <v>68</v>
      </c>
      <c r="AP37" s="69">
        <v>-148</v>
      </c>
      <c r="AQ37" s="69">
        <v>-16</v>
      </c>
      <c r="AR37" s="69">
        <v>-63</v>
      </c>
      <c r="AS37" s="69">
        <v>-47</v>
      </c>
      <c r="AT37" s="69">
        <v>-21</v>
      </c>
      <c r="AU37" s="69">
        <v>-28</v>
      </c>
      <c r="AV37" s="69">
        <v>-66</v>
      </c>
      <c r="AW37" s="69">
        <v>-56</v>
      </c>
      <c r="AX37" s="69">
        <v>-11</v>
      </c>
      <c r="AY37" s="69">
        <v>185</v>
      </c>
      <c r="AZ37" s="69">
        <v>-175</v>
      </c>
      <c r="BA37" s="69">
        <v>57</v>
      </c>
      <c r="BB37" s="69">
        <v>43</v>
      </c>
      <c r="BC37" s="69">
        <v>11</v>
      </c>
      <c r="BD37" s="69">
        <v>-62</v>
      </c>
      <c r="BE37" s="69">
        <v>-29</v>
      </c>
      <c r="BF37" s="69">
        <v>-24</v>
      </c>
      <c r="BG37" s="69">
        <v>-29</v>
      </c>
      <c r="BH37" s="69">
        <v>-29</v>
      </c>
      <c r="BI37" s="69">
        <v>-7</v>
      </c>
      <c r="BJ37" s="69">
        <v>6</v>
      </c>
      <c r="BK37" s="69">
        <v>34</v>
      </c>
      <c r="BL37" s="69">
        <v>-32</v>
      </c>
      <c r="BM37" s="69">
        <v>35</v>
      </c>
      <c r="BN37" s="69">
        <v>81</v>
      </c>
      <c r="BO37" s="69">
        <v>-11</v>
      </c>
      <c r="BP37" s="69">
        <v>-15</v>
      </c>
      <c r="BQ37" s="69">
        <v>24</v>
      </c>
      <c r="BR37" s="69">
        <v>37</v>
      </c>
      <c r="BS37" s="69">
        <v>-6</v>
      </c>
      <c r="BT37" s="69">
        <v>22</v>
      </c>
      <c r="BU37" s="69">
        <v>-45</v>
      </c>
      <c r="BV37" s="69">
        <v>43</v>
      </c>
      <c r="BW37" s="69">
        <v>60</v>
      </c>
      <c r="BX37" s="69">
        <v>50</v>
      </c>
      <c r="BY37" s="69">
        <v>50</v>
      </c>
      <c r="BZ37" s="69">
        <v>117</v>
      </c>
      <c r="CA37" s="98">
        <v>27</v>
      </c>
      <c r="CB37" s="99">
        <v>84</v>
      </c>
      <c r="CC37" s="99">
        <v>164</v>
      </c>
      <c r="CD37" s="99">
        <f>+CD38-CD36</f>
        <v>94</v>
      </c>
      <c r="CE37" s="99">
        <f>+CE38-CE36</f>
        <v>118</v>
      </c>
      <c r="CF37" s="99">
        <f>+CF38-CF36</f>
        <v>53</v>
      </c>
      <c r="CG37" s="99">
        <v>229</v>
      </c>
      <c r="CH37" s="99">
        <v>208</v>
      </c>
      <c r="CI37" s="99">
        <v>183</v>
      </c>
      <c r="CJ37" s="99">
        <v>261</v>
      </c>
      <c r="CK37" s="99">
        <v>127</v>
      </c>
      <c r="CL37" s="99">
        <v>73</v>
      </c>
      <c r="CM37" s="99">
        <v>335</v>
      </c>
      <c r="CN37" s="99">
        <v>77</v>
      </c>
      <c r="CO37" s="99">
        <v>110</v>
      </c>
    </row>
    <row r="38" spans="2:96" s="9" customFormat="1" ht="16.5" customHeight="1" x14ac:dyDescent="0.25">
      <c r="C38" s="9" t="s">
        <v>44</v>
      </c>
      <c r="D38" s="9">
        <v>20.085354892380067</v>
      </c>
      <c r="E38" s="9">
        <v>169.64562939000001</v>
      </c>
      <c r="F38" s="9">
        <v>171.33866960999995</v>
      </c>
      <c r="G38" s="9">
        <v>76.921778000000003</v>
      </c>
      <c r="H38" s="9">
        <v>161.75283784999999</v>
      </c>
      <c r="I38" s="9">
        <v>152.72086487000007</v>
      </c>
      <c r="J38" s="9">
        <v>220.79509403000009</v>
      </c>
      <c r="K38" s="9">
        <v>85.104544340000032</v>
      </c>
      <c r="L38" s="9">
        <v>44.180726300000025</v>
      </c>
      <c r="M38" s="9">
        <v>65.986924709999926</v>
      </c>
      <c r="N38" s="9">
        <v>144.54209816000002</v>
      </c>
      <c r="O38" s="9">
        <v>173.59127214000003</v>
      </c>
      <c r="P38" s="65">
        <v>159.99617510999997</v>
      </c>
      <c r="Q38" s="65">
        <v>336.74922550000008</v>
      </c>
      <c r="R38" s="65">
        <v>-302.56520571000004</v>
      </c>
      <c r="S38" s="65">
        <v>66.859987640000014</v>
      </c>
      <c r="T38" s="65">
        <v>112.75046973000002</v>
      </c>
      <c r="U38" s="65">
        <v>229.85040346000002</v>
      </c>
      <c r="V38" s="65">
        <v>183.64315775000009</v>
      </c>
      <c r="W38" s="65">
        <v>341.08795031</v>
      </c>
      <c r="X38" s="65">
        <v>313.96409309000012</v>
      </c>
      <c r="Y38" s="65">
        <v>281.2347541449999</v>
      </c>
      <c r="Z38" s="9">
        <v>554.19272320000005</v>
      </c>
      <c r="AA38" s="9">
        <v>478.00324622000005</v>
      </c>
      <c r="AB38" s="9">
        <f t="shared" ref="AB38:BT38" si="34">+AB36+AB37</f>
        <v>584.29999999999995</v>
      </c>
      <c r="AC38" s="9">
        <f t="shared" si="34"/>
        <v>791.6</v>
      </c>
      <c r="AD38" s="9">
        <f t="shared" si="34"/>
        <v>537.20000000000005</v>
      </c>
      <c r="AE38" s="9">
        <f t="shared" si="34"/>
        <v>476.8</v>
      </c>
      <c r="AF38" s="9">
        <f t="shared" si="34"/>
        <v>478</v>
      </c>
      <c r="AG38" s="9">
        <f t="shared" si="34"/>
        <v>453</v>
      </c>
      <c r="AH38" s="9">
        <f t="shared" si="34"/>
        <v>325</v>
      </c>
      <c r="AI38" s="9">
        <f t="shared" si="34"/>
        <v>282</v>
      </c>
      <c r="AJ38" s="9">
        <f t="shared" si="34"/>
        <v>312</v>
      </c>
      <c r="AK38" s="9">
        <f t="shared" si="34"/>
        <v>236</v>
      </c>
      <c r="AL38" s="9">
        <f t="shared" si="34"/>
        <v>231.8</v>
      </c>
      <c r="AM38" s="9">
        <f t="shared" si="34"/>
        <v>185</v>
      </c>
      <c r="AN38" s="9">
        <f t="shared" si="34"/>
        <v>128</v>
      </c>
      <c r="AO38" s="9">
        <f t="shared" si="34"/>
        <v>371</v>
      </c>
      <c r="AP38" s="9">
        <f t="shared" si="34"/>
        <v>-79</v>
      </c>
      <c r="AQ38" s="9">
        <f t="shared" si="34"/>
        <v>-58</v>
      </c>
      <c r="AR38" s="9">
        <f t="shared" si="34"/>
        <v>-233</v>
      </c>
      <c r="AS38" s="9">
        <f t="shared" si="34"/>
        <v>-388</v>
      </c>
      <c r="AT38" s="9">
        <f t="shared" si="34"/>
        <v>-155</v>
      </c>
      <c r="AU38" s="9">
        <f t="shared" si="34"/>
        <v>-136</v>
      </c>
      <c r="AV38" s="9">
        <f t="shared" si="34"/>
        <v>-301</v>
      </c>
      <c r="AW38" s="9">
        <f t="shared" si="34"/>
        <v>-305</v>
      </c>
      <c r="AX38" s="9">
        <f t="shared" si="34"/>
        <v>-274</v>
      </c>
      <c r="AY38" s="9">
        <f t="shared" si="34"/>
        <v>-118</v>
      </c>
      <c r="AZ38" s="9">
        <f t="shared" si="34"/>
        <v>-239</v>
      </c>
      <c r="BA38" s="9">
        <f t="shared" si="34"/>
        <v>172</v>
      </c>
      <c r="BB38" s="9">
        <f t="shared" si="34"/>
        <v>75</v>
      </c>
      <c r="BC38" s="9">
        <f t="shared" si="34"/>
        <v>-98</v>
      </c>
      <c r="BD38" s="9">
        <f t="shared" si="34"/>
        <v>-457</v>
      </c>
      <c r="BE38" s="9">
        <f t="shared" si="34"/>
        <v>-155</v>
      </c>
      <c r="BF38" s="9">
        <f t="shared" si="34"/>
        <v>-229</v>
      </c>
      <c r="BG38" s="9">
        <f t="shared" si="34"/>
        <v>-214</v>
      </c>
      <c r="BH38" s="9">
        <f t="shared" si="34"/>
        <v>-263</v>
      </c>
      <c r="BI38" s="9">
        <f t="shared" si="34"/>
        <v>-308</v>
      </c>
      <c r="BJ38" s="9">
        <f t="shared" si="34"/>
        <v>-270</v>
      </c>
      <c r="BK38" s="9">
        <f t="shared" si="34"/>
        <v>-279</v>
      </c>
      <c r="BL38" s="9">
        <f t="shared" si="34"/>
        <v>-226</v>
      </c>
      <c r="BM38" s="9">
        <f t="shared" si="34"/>
        <v>-89</v>
      </c>
      <c r="BN38" s="9">
        <f t="shared" si="34"/>
        <v>-123</v>
      </c>
      <c r="BO38" s="9">
        <f t="shared" si="34"/>
        <v>-187</v>
      </c>
      <c r="BP38" s="9">
        <f t="shared" si="34"/>
        <v>-277</v>
      </c>
      <c r="BQ38" s="9">
        <f t="shared" si="34"/>
        <v>-303</v>
      </c>
      <c r="BR38" s="9">
        <f t="shared" si="34"/>
        <v>-145</v>
      </c>
      <c r="BS38" s="9">
        <f t="shared" si="34"/>
        <v>-155</v>
      </c>
      <c r="BT38" s="9">
        <f t="shared" si="34"/>
        <v>-203</v>
      </c>
      <c r="BU38" s="9">
        <v>-205</v>
      </c>
      <c r="BV38" s="9">
        <v>-230</v>
      </c>
      <c r="BW38" s="9">
        <v>-178</v>
      </c>
      <c r="BX38" s="9">
        <f>+BX36+BX37</f>
        <v>-203</v>
      </c>
      <c r="BY38" s="9">
        <f>+BY36+BY37</f>
        <v>-148</v>
      </c>
      <c r="BZ38" s="9">
        <f>+BZ36+BZ37</f>
        <v>-93</v>
      </c>
      <c r="CA38" s="9">
        <f>+CA36+CA37</f>
        <v>-219</v>
      </c>
      <c r="CB38" s="9">
        <f t="shared" ref="CB38:CC38" si="35">+CB36+CB37</f>
        <v>36</v>
      </c>
      <c r="CC38" s="9">
        <f t="shared" si="35"/>
        <v>40</v>
      </c>
      <c r="CD38" s="9">
        <v>64</v>
      </c>
      <c r="CE38" s="9">
        <v>-8</v>
      </c>
      <c r="CF38" s="9">
        <v>-49</v>
      </c>
      <c r="CG38" s="9">
        <f>+CG36+CG37</f>
        <v>44</v>
      </c>
      <c r="CH38" s="9">
        <f t="shared" ref="CH38:CI38" si="36">+CH36+CH37</f>
        <v>1</v>
      </c>
      <c r="CI38" s="9">
        <f t="shared" si="36"/>
        <v>9</v>
      </c>
      <c r="CJ38" s="9">
        <f>+CJ36+CJ37</f>
        <v>115</v>
      </c>
      <c r="CK38" s="9">
        <f t="shared" ref="CK38:CL38" si="37">+CK36+CK37</f>
        <v>208</v>
      </c>
      <c r="CL38" s="9">
        <f t="shared" si="37"/>
        <v>-64</v>
      </c>
      <c r="CM38" s="9">
        <v>221</v>
      </c>
      <c r="CN38" s="9">
        <v>-59</v>
      </c>
      <c r="CO38" s="9">
        <v>51</v>
      </c>
    </row>
    <row r="39" spans="2:96" s="9" customFormat="1" ht="13.5" customHeight="1" x14ac:dyDescent="0.25"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</row>
    <row r="40" spans="2:96" s="9" customFormat="1" ht="12.6" hidden="1" customHeight="1" x14ac:dyDescent="0.25">
      <c r="B40" s="60" t="s">
        <v>45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</row>
    <row r="41" spans="2:96" s="9" customFormat="1" ht="65.099999999999994" hidden="1" customHeight="1" x14ac:dyDescent="0.25">
      <c r="C41" s="61" t="s">
        <v>46</v>
      </c>
      <c r="D41" s="65">
        <f t="shared" ref="D41:O41" si="38">+D11+D20</f>
        <v>-6.5841500768279921</v>
      </c>
      <c r="E41" s="65">
        <f t="shared" si="38"/>
        <v>-3.2652356182729951</v>
      </c>
      <c r="F41" s="65">
        <f t="shared" si="38"/>
        <v>-5.6067168975356063</v>
      </c>
      <c r="G41" s="65">
        <f t="shared" si="38"/>
        <v>-16.045589827046253</v>
      </c>
      <c r="H41" s="65">
        <f t="shared" si="38"/>
        <v>-0.30472086599998516</v>
      </c>
      <c r="I41" s="65">
        <f t="shared" si="38"/>
        <v>4.4933514541068993</v>
      </c>
      <c r="J41" s="65">
        <f t="shared" si="38"/>
        <v>11.321820816934343</v>
      </c>
      <c r="K41" s="65">
        <f t="shared" si="38"/>
        <v>5.924741257261684</v>
      </c>
      <c r="L41" s="65">
        <f t="shared" si="38"/>
        <v>8.3266639301199916</v>
      </c>
      <c r="M41" s="65">
        <f t="shared" si="38"/>
        <v>12.859034468954121</v>
      </c>
      <c r="N41" s="65">
        <f t="shared" si="38"/>
        <v>3.3355153478839696</v>
      </c>
      <c r="O41" s="65">
        <f t="shared" si="38"/>
        <v>6.638819371317001</v>
      </c>
      <c r="P41" s="65">
        <v>7</v>
      </c>
      <c r="Q41" s="65">
        <v>15</v>
      </c>
      <c r="R41" s="65">
        <v>5</v>
      </c>
      <c r="S41" s="65">
        <v>7</v>
      </c>
      <c r="T41" s="65">
        <v>14</v>
      </c>
      <c r="U41" s="65">
        <v>21</v>
      </c>
      <c r="V41" s="65">
        <v>26</v>
      </c>
      <c r="W41" s="65">
        <v>20</v>
      </c>
      <c r="X41" s="65">
        <v>18</v>
      </c>
      <c r="Y41" s="65">
        <v>42</v>
      </c>
      <c r="Z41" s="65">
        <v>80</v>
      </c>
      <c r="AA41" s="65">
        <v>64</v>
      </c>
      <c r="AB41" s="65">
        <v>66</v>
      </c>
      <c r="AC41" s="65">
        <v>113</v>
      </c>
      <c r="AD41" s="65">
        <v>100</v>
      </c>
      <c r="AE41" s="65">
        <v>60</v>
      </c>
      <c r="AF41" s="65">
        <v>53</v>
      </c>
      <c r="AG41" s="65">
        <v>42</v>
      </c>
      <c r="AH41" s="65">
        <v>47</v>
      </c>
      <c r="AI41" s="65">
        <v>42</v>
      </c>
      <c r="AJ41" s="65">
        <v>27</v>
      </c>
      <c r="AK41" s="65">
        <v>26</v>
      </c>
      <c r="AL41" s="65">
        <v>25</v>
      </c>
      <c r="AM41" s="65">
        <v>4</v>
      </c>
      <c r="AN41" s="65">
        <v>7</v>
      </c>
      <c r="AO41" s="65">
        <v>12</v>
      </c>
      <c r="AP41" s="65">
        <v>15</v>
      </c>
      <c r="AQ41" s="65">
        <v>0</v>
      </c>
      <c r="AR41" s="65">
        <v>-13</v>
      </c>
      <c r="AS41" s="65">
        <v>-12</v>
      </c>
      <c r="AT41" s="65">
        <v>-2</v>
      </c>
      <c r="AU41" s="65">
        <v>-3</v>
      </c>
      <c r="AV41" s="65">
        <v>-28</v>
      </c>
      <c r="AW41" s="65">
        <v>-17</v>
      </c>
      <c r="AX41" s="65">
        <v>-2</v>
      </c>
      <c r="AY41" s="65">
        <f>+AY11+AY20</f>
        <v>-35</v>
      </c>
      <c r="AZ41" s="65">
        <v>-5</v>
      </c>
      <c r="BA41" s="65">
        <v>5</v>
      </c>
      <c r="BB41" s="65">
        <v>-3</v>
      </c>
      <c r="BC41" s="65">
        <v>0</v>
      </c>
      <c r="BD41" s="65">
        <v>-21</v>
      </c>
      <c r="BE41" s="65">
        <v>-13</v>
      </c>
      <c r="BF41" s="65">
        <v>-8</v>
      </c>
      <c r="BG41" s="65">
        <v>-15</v>
      </c>
      <c r="BH41" s="65">
        <v>-21</v>
      </c>
      <c r="BI41" s="65">
        <v>-10</v>
      </c>
      <c r="BJ41" s="65">
        <v>-8</v>
      </c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</row>
    <row r="42" spans="2:96" s="9" customFormat="1" ht="14.1" hidden="1" customHeight="1" x14ac:dyDescent="0.25">
      <c r="P42" s="65"/>
      <c r="Q42" s="65"/>
      <c r="R42" s="65"/>
      <c r="S42" s="65"/>
      <c r="T42" s="65"/>
      <c r="U42" s="65"/>
      <c r="V42" s="65"/>
      <c r="W42" s="65"/>
      <c r="X42" s="65"/>
      <c r="Y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</row>
    <row r="43" spans="2:96" s="10" customFormat="1" ht="14.1" customHeight="1" x14ac:dyDescent="0.25">
      <c r="B43" s="59" t="s">
        <v>47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94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Q43" s="9"/>
      <c r="CR43" s="9"/>
    </row>
    <row r="44" spans="2:96" s="9" customFormat="1" ht="16.5" customHeight="1" x14ac:dyDescent="0.25">
      <c r="C44" s="9" t="s">
        <v>48</v>
      </c>
      <c r="D44" s="65">
        <f t="shared" ref="D44:AM44" si="39">D8+D19+D27</f>
        <v>-105.1727440100002</v>
      </c>
      <c r="E44" s="65">
        <f t="shared" si="39"/>
        <v>279</v>
      </c>
      <c r="F44" s="65">
        <f t="shared" si="39"/>
        <v>-56.103084960000047</v>
      </c>
      <c r="G44" s="65">
        <f t="shared" si="39"/>
        <v>-305.79726817999995</v>
      </c>
      <c r="H44" s="65">
        <f t="shared" si="39"/>
        <v>-100.73973566000006</v>
      </c>
      <c r="I44" s="65">
        <f t="shared" si="39"/>
        <v>-5.4915922000000137</v>
      </c>
      <c r="J44" s="65">
        <f t="shared" si="39"/>
        <v>139.72380929999997</v>
      </c>
      <c r="K44" s="65">
        <f t="shared" si="39"/>
        <v>-204.93426608999994</v>
      </c>
      <c r="L44" s="65">
        <f t="shared" si="39"/>
        <v>-148.45872549000001</v>
      </c>
      <c r="M44" s="65">
        <f t="shared" si="39"/>
        <v>-195</v>
      </c>
      <c r="N44" s="65">
        <f t="shared" si="39"/>
        <v>-162</v>
      </c>
      <c r="O44" s="65">
        <f t="shared" si="39"/>
        <v>15</v>
      </c>
      <c r="P44" s="65">
        <f t="shared" si="39"/>
        <v>154</v>
      </c>
      <c r="Q44" s="65">
        <f t="shared" si="39"/>
        <v>556</v>
      </c>
      <c r="R44" s="65">
        <f t="shared" si="39"/>
        <v>-486</v>
      </c>
      <c r="S44" s="65">
        <f t="shared" si="39"/>
        <v>41</v>
      </c>
      <c r="T44" s="65">
        <f t="shared" si="39"/>
        <v>65</v>
      </c>
      <c r="U44" s="65">
        <f t="shared" si="39"/>
        <v>77</v>
      </c>
      <c r="V44" s="65">
        <f t="shared" si="39"/>
        <v>62</v>
      </c>
      <c r="W44" s="65">
        <f t="shared" si="39"/>
        <v>104</v>
      </c>
      <c r="X44" s="65">
        <f t="shared" si="39"/>
        <v>347</v>
      </c>
      <c r="Y44" s="65">
        <f t="shared" si="39"/>
        <v>81.400000000000006</v>
      </c>
      <c r="Z44" s="65">
        <f t="shared" si="39"/>
        <v>692.8</v>
      </c>
      <c r="AA44" s="65">
        <f t="shared" si="39"/>
        <v>504.2</v>
      </c>
      <c r="AB44" s="65">
        <f t="shared" si="39"/>
        <v>379.29046772999999</v>
      </c>
      <c r="AC44" s="65">
        <f t="shared" si="39"/>
        <v>948.42196204000004</v>
      </c>
      <c r="AD44" s="65">
        <f t="shared" si="39"/>
        <v>554</v>
      </c>
      <c r="AE44" s="65">
        <f t="shared" si="39"/>
        <v>374.39606387999999</v>
      </c>
      <c r="AF44" s="65">
        <f t="shared" si="39"/>
        <v>425.21855426000002</v>
      </c>
      <c r="AG44" s="65">
        <f t="shared" si="39"/>
        <v>525.81248159999996</v>
      </c>
      <c r="AH44" s="65">
        <f t="shared" si="39"/>
        <v>506.50841716999997</v>
      </c>
      <c r="AI44" s="65">
        <f t="shared" si="39"/>
        <v>502.23917160999997</v>
      </c>
      <c r="AJ44" s="65">
        <f t="shared" si="39"/>
        <v>376.59928105</v>
      </c>
      <c r="AK44" s="65">
        <f t="shared" si="39"/>
        <v>354.70109131000004</v>
      </c>
      <c r="AL44" s="65">
        <f t="shared" si="39"/>
        <v>342</v>
      </c>
      <c r="AM44" s="65">
        <f t="shared" si="39"/>
        <v>144</v>
      </c>
      <c r="AN44" s="65">
        <f t="shared" ref="AN44:AY44" si="40">+AN8+AN19+AN27</f>
        <v>612</v>
      </c>
      <c r="AO44" s="65">
        <f t="shared" si="40"/>
        <v>910</v>
      </c>
      <c r="AP44" s="65">
        <f t="shared" si="40"/>
        <v>262</v>
      </c>
      <c r="AQ44" s="65">
        <f t="shared" si="40"/>
        <v>-126</v>
      </c>
      <c r="AR44" s="65">
        <f t="shared" si="40"/>
        <v>-328</v>
      </c>
      <c r="AS44" s="65">
        <f t="shared" si="40"/>
        <v>-475</v>
      </c>
      <c r="AT44" s="65">
        <f t="shared" si="40"/>
        <v>-250</v>
      </c>
      <c r="AU44" s="65">
        <f t="shared" si="40"/>
        <v>-165</v>
      </c>
      <c r="AV44" s="65">
        <f t="shared" si="40"/>
        <v>-623</v>
      </c>
      <c r="AW44" s="65">
        <f t="shared" si="40"/>
        <v>-599</v>
      </c>
      <c r="AX44" s="65">
        <f t="shared" si="40"/>
        <v>-609</v>
      </c>
      <c r="AY44" s="65">
        <f t="shared" si="40"/>
        <v>-624</v>
      </c>
      <c r="AZ44" s="65">
        <f t="shared" ref="AZ44:BK44" si="41">+AZ10+AZ19+AZ27</f>
        <v>-257</v>
      </c>
      <c r="BA44" s="65">
        <f t="shared" si="41"/>
        <v>263</v>
      </c>
      <c r="BB44" s="65">
        <f t="shared" si="41"/>
        <v>-139</v>
      </c>
      <c r="BC44" s="65">
        <f t="shared" si="41"/>
        <v>-389</v>
      </c>
      <c r="BD44" s="65">
        <f t="shared" si="41"/>
        <v>-476</v>
      </c>
      <c r="BE44" s="65">
        <f t="shared" si="41"/>
        <v>-330</v>
      </c>
      <c r="BF44" s="65">
        <f t="shared" si="41"/>
        <v>-149</v>
      </c>
      <c r="BG44" s="65">
        <f t="shared" si="41"/>
        <v>-396</v>
      </c>
      <c r="BH44" s="65">
        <f t="shared" si="41"/>
        <v>-533</v>
      </c>
      <c r="BI44" s="65">
        <f t="shared" si="41"/>
        <v>-744</v>
      </c>
      <c r="BJ44" s="65">
        <f t="shared" si="41"/>
        <v>-714</v>
      </c>
      <c r="BK44" s="65">
        <f t="shared" si="41"/>
        <v>-587</v>
      </c>
      <c r="BL44" s="65">
        <f t="shared" ref="BL44:CK44" si="42">+BL10+BL27</f>
        <v>-568</v>
      </c>
      <c r="BM44" s="65">
        <f t="shared" si="42"/>
        <v>60</v>
      </c>
      <c r="BN44" s="65">
        <f t="shared" si="42"/>
        <v>-333</v>
      </c>
      <c r="BO44" s="65">
        <f t="shared" si="42"/>
        <v>-528</v>
      </c>
      <c r="BP44" s="65">
        <f t="shared" si="42"/>
        <v>-413</v>
      </c>
      <c r="BQ44" s="65">
        <f t="shared" si="42"/>
        <v>-577</v>
      </c>
      <c r="BR44" s="65">
        <f t="shared" si="42"/>
        <v>104</v>
      </c>
      <c r="BS44" s="65">
        <f t="shared" si="42"/>
        <v>-128</v>
      </c>
      <c r="BT44" s="65">
        <f t="shared" si="42"/>
        <v>-232</v>
      </c>
      <c r="BU44" s="65">
        <f t="shared" si="42"/>
        <v>10</v>
      </c>
      <c r="BV44" s="65">
        <f t="shared" si="42"/>
        <v>-210</v>
      </c>
      <c r="BW44" s="65">
        <f t="shared" si="42"/>
        <v>-115</v>
      </c>
      <c r="BX44" s="65">
        <f t="shared" si="42"/>
        <v>161</v>
      </c>
      <c r="BY44" s="65">
        <f t="shared" si="42"/>
        <v>388</v>
      </c>
      <c r="BZ44" s="65">
        <f t="shared" si="42"/>
        <v>-305</v>
      </c>
      <c r="CA44" s="94">
        <f t="shared" si="42"/>
        <v>-125</v>
      </c>
      <c r="CB44" s="41">
        <f t="shared" si="42"/>
        <v>209</v>
      </c>
      <c r="CC44" s="41">
        <f t="shared" si="42"/>
        <v>39</v>
      </c>
      <c r="CD44" s="41">
        <f t="shared" si="42"/>
        <v>191</v>
      </c>
      <c r="CE44" s="41">
        <f t="shared" si="42"/>
        <v>-4</v>
      </c>
      <c r="CF44" s="41">
        <f t="shared" si="42"/>
        <v>127</v>
      </c>
      <c r="CG44" s="41">
        <f t="shared" si="42"/>
        <v>61</v>
      </c>
      <c r="CH44" s="41">
        <f t="shared" si="42"/>
        <v>-191</v>
      </c>
      <c r="CI44" s="41">
        <f t="shared" si="42"/>
        <v>-37</v>
      </c>
      <c r="CJ44" s="41">
        <f t="shared" si="42"/>
        <v>502</v>
      </c>
      <c r="CK44" s="41">
        <f t="shared" si="42"/>
        <v>792</v>
      </c>
      <c r="CL44" s="41">
        <f t="shared" ref="CL44:CM44" si="43">+CL10+CL27</f>
        <v>106</v>
      </c>
      <c r="CM44" s="41">
        <f t="shared" si="43"/>
        <v>-91</v>
      </c>
      <c r="CN44" s="41">
        <f t="shared" ref="CN44:CO44" si="44">+CN10+CN27</f>
        <v>19</v>
      </c>
      <c r="CO44" s="41">
        <f t="shared" si="44"/>
        <v>133</v>
      </c>
    </row>
    <row r="45" spans="2:96" s="9" customFormat="1" ht="16.5" customHeight="1" x14ac:dyDescent="0.25">
      <c r="C45" s="9" t="s">
        <v>49</v>
      </c>
      <c r="D45" s="66">
        <f t="shared" ref="D45:AM45" si="45">D28</f>
        <v>33</v>
      </c>
      <c r="E45" s="66">
        <f t="shared" si="45"/>
        <v>50</v>
      </c>
      <c r="F45" s="66">
        <f t="shared" si="45"/>
        <v>59</v>
      </c>
      <c r="G45" s="66">
        <f t="shared" si="45"/>
        <v>26</v>
      </c>
      <c r="H45" s="66">
        <f t="shared" si="45"/>
        <v>15</v>
      </c>
      <c r="I45" s="66">
        <f t="shared" si="45"/>
        <v>7</v>
      </c>
      <c r="J45" s="66">
        <f t="shared" si="45"/>
        <v>168</v>
      </c>
      <c r="K45" s="66">
        <f t="shared" si="45"/>
        <v>145</v>
      </c>
      <c r="L45" s="66">
        <f t="shared" si="45"/>
        <v>2</v>
      </c>
      <c r="M45" s="66">
        <f t="shared" si="45"/>
        <v>45</v>
      </c>
      <c r="N45" s="66">
        <f t="shared" si="45"/>
        <v>74</v>
      </c>
      <c r="O45" s="66">
        <f t="shared" si="45"/>
        <v>83</v>
      </c>
      <c r="P45" s="66">
        <f t="shared" si="45"/>
        <v>59</v>
      </c>
      <c r="Q45" s="66">
        <f t="shared" si="45"/>
        <v>91</v>
      </c>
      <c r="R45" s="66">
        <f t="shared" si="45"/>
        <v>-68</v>
      </c>
      <c r="S45" s="66">
        <f t="shared" si="45"/>
        <v>45</v>
      </c>
      <c r="T45" s="66">
        <f t="shared" si="45"/>
        <v>67</v>
      </c>
      <c r="U45" s="66">
        <f t="shared" si="45"/>
        <v>569</v>
      </c>
      <c r="V45" s="66">
        <f t="shared" si="45"/>
        <v>87</v>
      </c>
      <c r="W45" s="66">
        <f t="shared" si="45"/>
        <v>163</v>
      </c>
      <c r="X45" s="66">
        <f t="shared" si="45"/>
        <v>-153</v>
      </c>
      <c r="Y45" s="66">
        <f t="shared" si="45"/>
        <v>67</v>
      </c>
      <c r="Z45" s="66">
        <f t="shared" si="45"/>
        <v>162</v>
      </c>
      <c r="AA45" s="66">
        <f t="shared" si="45"/>
        <v>143</v>
      </c>
      <c r="AB45" s="66">
        <f t="shared" si="45"/>
        <v>144</v>
      </c>
      <c r="AC45" s="66">
        <f t="shared" si="45"/>
        <v>160</v>
      </c>
      <c r="AD45" s="66">
        <f t="shared" si="45"/>
        <v>101</v>
      </c>
      <c r="AE45" s="66">
        <f t="shared" si="45"/>
        <v>149</v>
      </c>
      <c r="AF45" s="66">
        <f t="shared" si="45"/>
        <v>235</v>
      </c>
      <c r="AG45" s="66">
        <f t="shared" si="45"/>
        <v>178</v>
      </c>
      <c r="AH45" s="66">
        <f t="shared" si="45"/>
        <v>81</v>
      </c>
      <c r="AI45" s="66">
        <f t="shared" si="45"/>
        <v>73</v>
      </c>
      <c r="AJ45" s="66">
        <f t="shared" si="45"/>
        <v>166</v>
      </c>
      <c r="AK45" s="66">
        <f t="shared" si="45"/>
        <v>70</v>
      </c>
      <c r="AL45" s="66">
        <f t="shared" si="45"/>
        <v>65</v>
      </c>
      <c r="AM45" s="66">
        <f t="shared" si="45"/>
        <v>110</v>
      </c>
      <c r="AN45" s="66">
        <f t="shared" ref="AN45:CA45" si="46">+AN28</f>
        <v>584</v>
      </c>
      <c r="AO45" s="66">
        <f t="shared" si="46"/>
        <v>121</v>
      </c>
      <c r="AP45" s="66">
        <f t="shared" si="46"/>
        <v>13</v>
      </c>
      <c r="AQ45" s="66">
        <f t="shared" si="46"/>
        <v>41</v>
      </c>
      <c r="AR45" s="66">
        <f t="shared" si="46"/>
        <v>-57</v>
      </c>
      <c r="AS45" s="66">
        <f t="shared" si="46"/>
        <v>-45</v>
      </c>
      <c r="AT45" s="66">
        <f t="shared" si="46"/>
        <v>-14</v>
      </c>
      <c r="AU45" s="66">
        <f t="shared" si="46"/>
        <v>-13</v>
      </c>
      <c r="AV45" s="66">
        <f t="shared" si="46"/>
        <v>-59</v>
      </c>
      <c r="AW45" s="66">
        <f t="shared" si="46"/>
        <v>-53</v>
      </c>
      <c r="AX45" s="66">
        <f t="shared" si="46"/>
        <v>-14</v>
      </c>
      <c r="AY45" s="66">
        <f t="shared" si="46"/>
        <v>201</v>
      </c>
      <c r="AZ45" s="66">
        <f t="shared" si="46"/>
        <v>-166</v>
      </c>
      <c r="BA45" s="66">
        <f t="shared" si="46"/>
        <v>84</v>
      </c>
      <c r="BB45" s="66">
        <f t="shared" si="46"/>
        <v>68</v>
      </c>
      <c r="BC45" s="66">
        <f t="shared" si="46"/>
        <v>62</v>
      </c>
      <c r="BD45" s="66">
        <f t="shared" si="46"/>
        <v>25</v>
      </c>
      <c r="BE45" s="66">
        <f t="shared" si="46"/>
        <v>-2</v>
      </c>
      <c r="BF45" s="66">
        <f t="shared" si="46"/>
        <v>9</v>
      </c>
      <c r="BG45" s="66">
        <f t="shared" si="46"/>
        <v>-2</v>
      </c>
      <c r="BH45" s="66">
        <f t="shared" si="46"/>
        <v>6</v>
      </c>
      <c r="BI45" s="66">
        <f t="shared" si="46"/>
        <v>9</v>
      </c>
      <c r="BJ45" s="66">
        <f t="shared" si="46"/>
        <v>78</v>
      </c>
      <c r="BK45" s="66">
        <f t="shared" si="46"/>
        <v>74</v>
      </c>
      <c r="BL45" s="66">
        <f t="shared" si="46"/>
        <v>54</v>
      </c>
      <c r="BM45" s="66">
        <f t="shared" si="46"/>
        <v>104</v>
      </c>
      <c r="BN45" s="66">
        <f t="shared" si="46"/>
        <v>174</v>
      </c>
      <c r="BO45" s="66">
        <f t="shared" si="46"/>
        <v>58</v>
      </c>
      <c r="BP45" s="66">
        <f t="shared" si="46"/>
        <v>35</v>
      </c>
      <c r="BQ45" s="66">
        <f t="shared" si="46"/>
        <v>68</v>
      </c>
      <c r="BR45" s="66">
        <f t="shared" si="46"/>
        <v>93</v>
      </c>
      <c r="BS45" s="66">
        <f t="shared" si="46"/>
        <v>67</v>
      </c>
      <c r="BT45" s="66">
        <f t="shared" si="46"/>
        <v>113</v>
      </c>
      <c r="BU45" s="66">
        <f t="shared" si="46"/>
        <v>26</v>
      </c>
      <c r="BV45" s="66">
        <f t="shared" si="46"/>
        <v>113</v>
      </c>
      <c r="BW45" s="66">
        <f t="shared" si="46"/>
        <v>183</v>
      </c>
      <c r="BX45" s="66">
        <f t="shared" si="46"/>
        <v>177</v>
      </c>
      <c r="BY45" s="66">
        <f t="shared" si="46"/>
        <v>134</v>
      </c>
      <c r="BZ45" s="66">
        <f t="shared" si="46"/>
        <v>304</v>
      </c>
      <c r="CA45" s="95">
        <f t="shared" si="46"/>
        <v>161</v>
      </c>
      <c r="CB45" s="42">
        <f t="shared" ref="CB45:CC45" si="47">+CB28</f>
        <v>148</v>
      </c>
      <c r="CC45" s="42">
        <f t="shared" si="47"/>
        <v>244</v>
      </c>
      <c r="CD45" s="42">
        <f t="shared" ref="CD45:CE45" si="48">+CD28</f>
        <v>184</v>
      </c>
      <c r="CE45" s="42">
        <f t="shared" si="48"/>
        <v>175</v>
      </c>
      <c r="CF45" s="42">
        <f t="shared" ref="CF45:CG45" si="49">+CF28</f>
        <v>267</v>
      </c>
      <c r="CG45" s="42">
        <f t="shared" si="49"/>
        <v>1301</v>
      </c>
      <c r="CH45" s="42">
        <f t="shared" ref="CH45" si="50">+CH28</f>
        <v>910</v>
      </c>
      <c r="CI45" s="42">
        <f t="shared" ref="CI45:CJ45" si="51">+CI28</f>
        <v>294</v>
      </c>
      <c r="CJ45" s="42">
        <f t="shared" si="51"/>
        <v>479</v>
      </c>
      <c r="CK45" s="42">
        <f t="shared" ref="CK45:CL45" si="52">+CK28</f>
        <v>306</v>
      </c>
      <c r="CL45" s="42">
        <f t="shared" si="52"/>
        <v>200</v>
      </c>
      <c r="CM45" s="42">
        <f t="shared" ref="CM45:CN45" si="53">+CM28</f>
        <v>429</v>
      </c>
      <c r="CN45" s="42">
        <f t="shared" si="53"/>
        <v>137</v>
      </c>
      <c r="CO45" s="42">
        <f t="shared" ref="CO45" si="54">+CO28</f>
        <v>223</v>
      </c>
    </row>
    <row r="46" spans="2:96" s="9" customFormat="1" ht="16.5" customHeight="1" x14ac:dyDescent="0.25">
      <c r="C46" s="9" t="s">
        <v>50</v>
      </c>
      <c r="D46" s="65">
        <f t="shared" ref="D46:AM46" si="55">D44+D45</f>
        <v>-72.172744010000201</v>
      </c>
      <c r="E46" s="65">
        <f t="shared" si="55"/>
        <v>329</v>
      </c>
      <c r="F46" s="65">
        <f t="shared" si="55"/>
        <v>2.8969150399999535</v>
      </c>
      <c r="G46" s="65">
        <f t="shared" si="55"/>
        <v>-279.79726817999995</v>
      </c>
      <c r="H46" s="65">
        <f t="shared" si="55"/>
        <v>-85.739735660000065</v>
      </c>
      <c r="I46" s="65">
        <f t="shared" si="55"/>
        <v>1.5084077999999863</v>
      </c>
      <c r="J46" s="65">
        <f t="shared" si="55"/>
        <v>307.72380929999997</v>
      </c>
      <c r="K46" s="65">
        <f t="shared" si="55"/>
        <v>-59.934266089999937</v>
      </c>
      <c r="L46" s="65">
        <f t="shared" si="55"/>
        <v>-146.45872549000001</v>
      </c>
      <c r="M46" s="65">
        <f t="shared" si="55"/>
        <v>-150</v>
      </c>
      <c r="N46" s="65">
        <f t="shared" si="55"/>
        <v>-88</v>
      </c>
      <c r="O46" s="65">
        <f t="shared" si="55"/>
        <v>98</v>
      </c>
      <c r="P46" s="65">
        <f t="shared" si="55"/>
        <v>213</v>
      </c>
      <c r="Q46" s="65">
        <f t="shared" si="55"/>
        <v>647</v>
      </c>
      <c r="R46" s="65">
        <f t="shared" si="55"/>
        <v>-554</v>
      </c>
      <c r="S46" s="65">
        <f t="shared" si="55"/>
        <v>86</v>
      </c>
      <c r="T46" s="65">
        <f t="shared" si="55"/>
        <v>132</v>
      </c>
      <c r="U46" s="65">
        <f t="shared" si="55"/>
        <v>646</v>
      </c>
      <c r="V46" s="65">
        <f t="shared" si="55"/>
        <v>149</v>
      </c>
      <c r="W46" s="65">
        <f t="shared" si="55"/>
        <v>267</v>
      </c>
      <c r="X46" s="65">
        <f t="shared" si="55"/>
        <v>194</v>
      </c>
      <c r="Y46" s="65">
        <f t="shared" si="55"/>
        <v>148.4</v>
      </c>
      <c r="Z46" s="65">
        <f t="shared" si="55"/>
        <v>854.8</v>
      </c>
      <c r="AA46" s="65">
        <f t="shared" si="55"/>
        <v>647.20000000000005</v>
      </c>
      <c r="AB46" s="65">
        <f t="shared" si="55"/>
        <v>523.29046773000005</v>
      </c>
      <c r="AC46" s="65">
        <f t="shared" si="55"/>
        <v>1108.4219620399999</v>
      </c>
      <c r="AD46" s="65">
        <f t="shared" si="55"/>
        <v>655</v>
      </c>
      <c r="AE46" s="65">
        <f t="shared" si="55"/>
        <v>523.39606387999993</v>
      </c>
      <c r="AF46" s="65">
        <f t="shared" si="55"/>
        <v>660.21855426000002</v>
      </c>
      <c r="AG46" s="65">
        <f t="shared" si="55"/>
        <v>703.81248159999996</v>
      </c>
      <c r="AH46" s="65">
        <f t="shared" si="55"/>
        <v>587.50841717000003</v>
      </c>
      <c r="AI46" s="65">
        <f t="shared" si="55"/>
        <v>575.23917160999997</v>
      </c>
      <c r="AJ46" s="65">
        <f t="shared" si="55"/>
        <v>542.59928104999995</v>
      </c>
      <c r="AK46" s="65">
        <f t="shared" si="55"/>
        <v>424.70109131000004</v>
      </c>
      <c r="AL46" s="65">
        <f t="shared" si="55"/>
        <v>407</v>
      </c>
      <c r="AM46" s="65">
        <f t="shared" si="55"/>
        <v>254</v>
      </c>
      <c r="AN46" s="65">
        <f t="shared" ref="AN46:CA46" si="56">+AN44+AN45</f>
        <v>1196</v>
      </c>
      <c r="AO46" s="65">
        <f t="shared" si="56"/>
        <v>1031</v>
      </c>
      <c r="AP46" s="65">
        <f t="shared" si="56"/>
        <v>275</v>
      </c>
      <c r="AQ46" s="65">
        <f t="shared" si="56"/>
        <v>-85</v>
      </c>
      <c r="AR46" s="65">
        <f t="shared" si="56"/>
        <v>-385</v>
      </c>
      <c r="AS46" s="65">
        <f t="shared" si="56"/>
        <v>-520</v>
      </c>
      <c r="AT46" s="65">
        <f t="shared" si="56"/>
        <v>-264</v>
      </c>
      <c r="AU46" s="65">
        <f t="shared" si="56"/>
        <v>-178</v>
      </c>
      <c r="AV46" s="65">
        <f t="shared" si="56"/>
        <v>-682</v>
      </c>
      <c r="AW46" s="65">
        <f t="shared" si="56"/>
        <v>-652</v>
      </c>
      <c r="AX46" s="65">
        <f t="shared" si="56"/>
        <v>-623</v>
      </c>
      <c r="AY46" s="65">
        <f t="shared" si="56"/>
        <v>-423</v>
      </c>
      <c r="AZ46" s="65">
        <f t="shared" si="56"/>
        <v>-423</v>
      </c>
      <c r="BA46" s="65">
        <f t="shared" si="56"/>
        <v>347</v>
      </c>
      <c r="BB46" s="65">
        <f t="shared" si="56"/>
        <v>-71</v>
      </c>
      <c r="BC46" s="65">
        <f t="shared" si="56"/>
        <v>-327</v>
      </c>
      <c r="BD46" s="65">
        <f t="shared" si="56"/>
        <v>-451</v>
      </c>
      <c r="BE46" s="65">
        <f t="shared" si="56"/>
        <v>-332</v>
      </c>
      <c r="BF46" s="65">
        <f t="shared" si="56"/>
        <v>-140</v>
      </c>
      <c r="BG46" s="65">
        <f t="shared" si="56"/>
        <v>-398</v>
      </c>
      <c r="BH46" s="65">
        <f t="shared" si="56"/>
        <v>-527</v>
      </c>
      <c r="BI46" s="65">
        <f t="shared" si="56"/>
        <v>-735</v>
      </c>
      <c r="BJ46" s="65">
        <f t="shared" si="56"/>
        <v>-636</v>
      </c>
      <c r="BK46" s="65">
        <f t="shared" si="56"/>
        <v>-513</v>
      </c>
      <c r="BL46" s="65">
        <f t="shared" si="56"/>
        <v>-514</v>
      </c>
      <c r="BM46" s="65">
        <f t="shared" si="56"/>
        <v>164</v>
      </c>
      <c r="BN46" s="65">
        <f t="shared" si="56"/>
        <v>-159</v>
      </c>
      <c r="BO46" s="65">
        <f t="shared" si="56"/>
        <v>-470</v>
      </c>
      <c r="BP46" s="65">
        <f t="shared" si="56"/>
        <v>-378</v>
      </c>
      <c r="BQ46" s="65">
        <f t="shared" si="56"/>
        <v>-509</v>
      </c>
      <c r="BR46" s="65">
        <f t="shared" si="56"/>
        <v>197</v>
      </c>
      <c r="BS46" s="65">
        <f t="shared" si="56"/>
        <v>-61</v>
      </c>
      <c r="BT46" s="65">
        <f t="shared" si="56"/>
        <v>-119</v>
      </c>
      <c r="BU46" s="65">
        <f t="shared" si="56"/>
        <v>36</v>
      </c>
      <c r="BV46" s="65">
        <f t="shared" si="56"/>
        <v>-97</v>
      </c>
      <c r="BW46" s="65">
        <f t="shared" si="56"/>
        <v>68</v>
      </c>
      <c r="BX46" s="65">
        <f t="shared" si="56"/>
        <v>338</v>
      </c>
      <c r="BY46" s="65">
        <f t="shared" si="56"/>
        <v>522</v>
      </c>
      <c r="BZ46" s="65">
        <f t="shared" si="56"/>
        <v>-1</v>
      </c>
      <c r="CA46" s="94">
        <f t="shared" si="56"/>
        <v>36</v>
      </c>
      <c r="CB46" s="41">
        <f t="shared" ref="CB46:CC46" si="57">+CB44+CB45</f>
        <v>357</v>
      </c>
      <c r="CC46" s="41">
        <f t="shared" si="57"/>
        <v>283</v>
      </c>
      <c r="CD46" s="41">
        <f t="shared" ref="CD46:CE46" si="58">+CD44+CD45</f>
        <v>375</v>
      </c>
      <c r="CE46" s="41">
        <f t="shared" si="58"/>
        <v>171</v>
      </c>
      <c r="CF46" s="41">
        <f t="shared" ref="CF46:CG46" si="59">+CF44+CF45</f>
        <v>394</v>
      </c>
      <c r="CG46" s="41">
        <f t="shared" si="59"/>
        <v>1362</v>
      </c>
      <c r="CH46" s="41">
        <f t="shared" ref="CH46" si="60">+CH44+CH45</f>
        <v>719</v>
      </c>
      <c r="CI46" s="41">
        <f t="shared" ref="CI46:CJ46" si="61">+CI44+CI45</f>
        <v>257</v>
      </c>
      <c r="CJ46" s="41">
        <f t="shared" si="61"/>
        <v>981</v>
      </c>
      <c r="CK46" s="41">
        <f t="shared" ref="CK46:CL46" si="62">+CK44+CK45</f>
        <v>1098</v>
      </c>
      <c r="CL46" s="41">
        <f t="shared" si="62"/>
        <v>306</v>
      </c>
      <c r="CM46" s="41">
        <f t="shared" ref="CM46:CN46" si="63">+CM44+CM45</f>
        <v>338</v>
      </c>
      <c r="CN46" s="41">
        <f t="shared" si="63"/>
        <v>156</v>
      </c>
      <c r="CO46" s="41">
        <f t="shared" ref="CO46" si="64">+CO44+CO45</f>
        <v>356</v>
      </c>
    </row>
    <row r="47" spans="2:96" s="9" customFormat="1" ht="16.5" customHeight="1" x14ac:dyDescent="0.25">
      <c r="C47" s="9" t="s">
        <v>39</v>
      </c>
      <c r="D47" s="66">
        <f t="shared" ref="D47:AR47" si="65">D30</f>
        <v>-120.63415124759362</v>
      </c>
      <c r="E47" s="66">
        <f t="shared" si="65"/>
        <v>19.659790036870149</v>
      </c>
      <c r="F47" s="66">
        <f t="shared" si="65"/>
        <v>-6.0567123029396441</v>
      </c>
      <c r="G47" s="66">
        <f t="shared" si="65"/>
        <v>-98</v>
      </c>
      <c r="H47" s="66">
        <f t="shared" si="65"/>
        <v>-411.36991199802054</v>
      </c>
      <c r="I47" s="66">
        <f t="shared" si="65"/>
        <v>329</v>
      </c>
      <c r="J47" s="66">
        <f t="shared" si="65"/>
        <v>-1090.4756050300107</v>
      </c>
      <c r="K47" s="66">
        <f t="shared" si="65"/>
        <v>-13.331942715541793</v>
      </c>
      <c r="L47" s="66">
        <f t="shared" si="65"/>
        <v>-28.033544895980516</v>
      </c>
      <c r="M47" s="66">
        <f t="shared" si="65"/>
        <v>-37</v>
      </c>
      <c r="N47" s="66">
        <f t="shared" si="65"/>
        <v>1</v>
      </c>
      <c r="O47" s="66">
        <f t="shared" si="65"/>
        <v>-36</v>
      </c>
      <c r="P47" s="66">
        <f t="shared" si="65"/>
        <v>-42</v>
      </c>
      <c r="Q47" s="66">
        <f t="shared" si="65"/>
        <v>-21</v>
      </c>
      <c r="R47" s="66">
        <f t="shared" si="65"/>
        <v>-23</v>
      </c>
      <c r="S47" s="66">
        <f t="shared" si="65"/>
        <v>2476</v>
      </c>
      <c r="T47" s="66">
        <f t="shared" si="65"/>
        <v>78</v>
      </c>
      <c r="U47" s="66">
        <f t="shared" si="65"/>
        <v>-12</v>
      </c>
      <c r="V47" s="66">
        <f t="shared" si="65"/>
        <v>-123</v>
      </c>
      <c r="W47" s="66">
        <f t="shared" si="65"/>
        <v>-155</v>
      </c>
      <c r="X47" s="66">
        <f t="shared" si="65"/>
        <v>-41</v>
      </c>
      <c r="Y47" s="66">
        <f t="shared" si="65"/>
        <v>-53</v>
      </c>
      <c r="Z47" s="66">
        <f t="shared" si="65"/>
        <v>59</v>
      </c>
      <c r="AA47" s="66">
        <f t="shared" si="65"/>
        <v>-81</v>
      </c>
      <c r="AB47" s="66">
        <f t="shared" si="65"/>
        <v>-62.350732398617765</v>
      </c>
      <c r="AC47" s="66">
        <f t="shared" si="65"/>
        <v>-204.20471068197151</v>
      </c>
      <c r="AD47" s="66">
        <f t="shared" si="65"/>
        <v>-54</v>
      </c>
      <c r="AE47" s="66">
        <f t="shared" si="65"/>
        <v>6.5841187599998534</v>
      </c>
      <c r="AF47" s="66">
        <f t="shared" si="65"/>
        <v>619.78880854999966</v>
      </c>
      <c r="AG47" s="66">
        <f t="shared" si="65"/>
        <v>-9.5146323099997403</v>
      </c>
      <c r="AH47" s="66">
        <f t="shared" si="65"/>
        <v>-39.005835469999965</v>
      </c>
      <c r="AI47" s="66">
        <f t="shared" si="65"/>
        <v>-56.718049400000041</v>
      </c>
      <c r="AJ47" s="66">
        <f t="shared" si="65"/>
        <v>68.011368067260037</v>
      </c>
      <c r="AK47" s="66">
        <f t="shared" si="65"/>
        <v>-352.61705014625215</v>
      </c>
      <c r="AL47" s="66">
        <f t="shared" si="65"/>
        <v>-190</v>
      </c>
      <c r="AM47" s="66">
        <f t="shared" si="65"/>
        <v>-33</v>
      </c>
      <c r="AN47" s="66">
        <f t="shared" si="65"/>
        <v>-76</v>
      </c>
      <c r="AO47" s="66">
        <f t="shared" si="65"/>
        <v>-20</v>
      </c>
      <c r="AP47" s="66">
        <f t="shared" si="65"/>
        <v>-331</v>
      </c>
      <c r="AQ47" s="66">
        <f t="shared" si="65"/>
        <v>-11</v>
      </c>
      <c r="AR47" s="66">
        <f t="shared" si="65"/>
        <v>53</v>
      </c>
      <c r="AS47" s="66">
        <v>-176</v>
      </c>
      <c r="AT47" s="66">
        <v>-48</v>
      </c>
      <c r="AU47" s="66">
        <v>-54</v>
      </c>
      <c r="AV47" s="66">
        <v>-36</v>
      </c>
      <c r="AW47" s="66">
        <v>-47</v>
      </c>
      <c r="AX47" s="66">
        <v>-58</v>
      </c>
      <c r="AY47" s="66">
        <f>AY30</f>
        <v>-30</v>
      </c>
      <c r="AZ47" s="66">
        <f>AZ30</f>
        <v>-10</v>
      </c>
      <c r="BA47" s="66">
        <f>BA30</f>
        <v>86</v>
      </c>
      <c r="BB47" s="66">
        <f>BB30</f>
        <v>22</v>
      </c>
      <c r="BC47" s="66">
        <f>+BC30</f>
        <v>-158</v>
      </c>
      <c r="BD47" s="66">
        <v>-15</v>
      </c>
      <c r="BE47" s="66">
        <v>446</v>
      </c>
      <c r="BF47" s="66">
        <v>76</v>
      </c>
      <c r="BG47" s="66">
        <v>-91</v>
      </c>
      <c r="BH47" s="66">
        <v>22</v>
      </c>
      <c r="BI47" s="66">
        <v>56</v>
      </c>
      <c r="BJ47" s="66">
        <v>-92</v>
      </c>
      <c r="BK47" s="66">
        <v>-150</v>
      </c>
      <c r="BL47" s="66">
        <f t="shared" ref="BL47:CB47" si="66">+BL30</f>
        <v>209</v>
      </c>
      <c r="BM47" s="66">
        <f t="shared" si="66"/>
        <v>-22</v>
      </c>
      <c r="BN47" s="66">
        <f t="shared" si="66"/>
        <v>-167</v>
      </c>
      <c r="BO47" s="66">
        <f t="shared" si="66"/>
        <v>140</v>
      </c>
      <c r="BP47" s="66">
        <f t="shared" si="66"/>
        <v>-49</v>
      </c>
      <c r="BQ47" s="66">
        <f t="shared" si="66"/>
        <v>-262</v>
      </c>
      <c r="BR47" s="66">
        <f t="shared" si="66"/>
        <v>-126</v>
      </c>
      <c r="BS47" s="66">
        <f t="shared" si="66"/>
        <v>-50</v>
      </c>
      <c r="BT47" s="66">
        <f t="shared" si="66"/>
        <v>-130</v>
      </c>
      <c r="BU47" s="66">
        <f t="shared" si="66"/>
        <v>194</v>
      </c>
      <c r="BV47" s="66">
        <f t="shared" si="66"/>
        <v>-16</v>
      </c>
      <c r="BW47" s="66">
        <f t="shared" si="66"/>
        <v>-110</v>
      </c>
      <c r="BX47" s="66">
        <f t="shared" si="66"/>
        <v>-98</v>
      </c>
      <c r="BY47" s="66">
        <f t="shared" si="66"/>
        <v>530</v>
      </c>
      <c r="BZ47" s="66">
        <f t="shared" si="66"/>
        <v>3094</v>
      </c>
      <c r="CA47" s="95">
        <f t="shared" si="66"/>
        <v>-323</v>
      </c>
      <c r="CB47" s="42">
        <f t="shared" si="66"/>
        <v>19</v>
      </c>
      <c r="CC47" s="42">
        <f t="shared" ref="CC47:CD47" si="67">+CC30</f>
        <v>-18</v>
      </c>
      <c r="CD47" s="42">
        <f t="shared" si="67"/>
        <v>725</v>
      </c>
      <c r="CE47" s="42">
        <f t="shared" ref="CE47:CF47" si="68">+CE30</f>
        <v>352</v>
      </c>
      <c r="CF47" s="42">
        <f t="shared" si="68"/>
        <v>475</v>
      </c>
      <c r="CG47" s="42">
        <f t="shared" ref="CG47" si="69">+CG30</f>
        <v>-358</v>
      </c>
      <c r="CH47" s="42">
        <f t="shared" ref="CH47" si="70">+CH30</f>
        <v>-121</v>
      </c>
      <c r="CI47" s="42">
        <f t="shared" ref="CI47:CJ47" si="71">+CI30</f>
        <v>-40</v>
      </c>
      <c r="CJ47" s="42">
        <f t="shared" si="71"/>
        <v>-2</v>
      </c>
      <c r="CK47" s="42">
        <f t="shared" ref="CK47:CL47" si="72">+CK30</f>
        <v>-165</v>
      </c>
      <c r="CL47" s="42">
        <f t="shared" si="72"/>
        <v>1101</v>
      </c>
      <c r="CM47" s="42">
        <f t="shared" ref="CM47:CN47" si="73">+CM30</f>
        <v>661</v>
      </c>
      <c r="CN47" s="42">
        <f t="shared" si="73"/>
        <v>691</v>
      </c>
      <c r="CO47" s="42">
        <f t="shared" ref="CO47" si="74">+CO30</f>
        <v>172</v>
      </c>
    </row>
    <row r="48" spans="2:96" s="9" customFormat="1" ht="16.5" customHeight="1" x14ac:dyDescent="0.25">
      <c r="C48" s="9" t="s">
        <v>51</v>
      </c>
      <c r="D48" s="65">
        <f t="shared" ref="D48:AI48" si="75">D46+D47</f>
        <v>-192.80689525759382</v>
      </c>
      <c r="E48" s="65">
        <f t="shared" si="75"/>
        <v>348.65979003687016</v>
      </c>
      <c r="F48" s="65">
        <f t="shared" si="75"/>
        <v>-3.1597972629396907</v>
      </c>
      <c r="G48" s="65">
        <f t="shared" si="75"/>
        <v>-377.79726817999995</v>
      </c>
      <c r="H48" s="65">
        <f t="shared" si="75"/>
        <v>-497.10964765802061</v>
      </c>
      <c r="I48" s="65">
        <f t="shared" si="75"/>
        <v>330.50840779999999</v>
      </c>
      <c r="J48" s="65">
        <f t="shared" si="75"/>
        <v>-782.75179573001071</v>
      </c>
      <c r="K48" s="65">
        <f t="shared" si="75"/>
        <v>-73.266208805541737</v>
      </c>
      <c r="L48" s="65">
        <f t="shared" si="75"/>
        <v>-174.49227038598053</v>
      </c>
      <c r="M48" s="65">
        <f t="shared" si="75"/>
        <v>-187</v>
      </c>
      <c r="N48" s="65">
        <f t="shared" si="75"/>
        <v>-87</v>
      </c>
      <c r="O48" s="65">
        <f t="shared" si="75"/>
        <v>62</v>
      </c>
      <c r="P48" s="65">
        <f t="shared" si="75"/>
        <v>171</v>
      </c>
      <c r="Q48" s="65">
        <f t="shared" si="75"/>
        <v>626</v>
      </c>
      <c r="R48" s="65">
        <f t="shared" si="75"/>
        <v>-577</v>
      </c>
      <c r="S48" s="65">
        <f t="shared" si="75"/>
        <v>2562</v>
      </c>
      <c r="T48" s="65">
        <f t="shared" si="75"/>
        <v>210</v>
      </c>
      <c r="U48" s="65">
        <f t="shared" si="75"/>
        <v>634</v>
      </c>
      <c r="V48" s="65">
        <f t="shared" si="75"/>
        <v>26</v>
      </c>
      <c r="W48" s="65">
        <f t="shared" si="75"/>
        <v>112</v>
      </c>
      <c r="X48" s="65">
        <f t="shared" si="75"/>
        <v>153</v>
      </c>
      <c r="Y48" s="65">
        <f t="shared" si="75"/>
        <v>95.4</v>
      </c>
      <c r="Z48" s="65">
        <f t="shared" si="75"/>
        <v>913.8</v>
      </c>
      <c r="AA48" s="65">
        <f t="shared" si="75"/>
        <v>566.20000000000005</v>
      </c>
      <c r="AB48" s="65">
        <f t="shared" si="75"/>
        <v>460.93973533138228</v>
      </c>
      <c r="AC48" s="65">
        <f t="shared" si="75"/>
        <v>904.21725135802842</v>
      </c>
      <c r="AD48" s="65">
        <f t="shared" si="75"/>
        <v>601</v>
      </c>
      <c r="AE48" s="65">
        <f t="shared" si="75"/>
        <v>529.98018263999984</v>
      </c>
      <c r="AF48" s="65">
        <f t="shared" si="75"/>
        <v>1280.0073628099997</v>
      </c>
      <c r="AG48" s="65">
        <f t="shared" si="75"/>
        <v>694.29784929000016</v>
      </c>
      <c r="AH48" s="65">
        <f t="shared" si="75"/>
        <v>548.50258170000006</v>
      </c>
      <c r="AI48" s="65">
        <f t="shared" si="75"/>
        <v>518.52112220999993</v>
      </c>
      <c r="AJ48" s="65">
        <f t="shared" ref="AJ48:BK48" si="76">AJ46+AJ47</f>
        <v>610.61064911725998</v>
      </c>
      <c r="AK48" s="65">
        <f t="shared" si="76"/>
        <v>72.084041163747884</v>
      </c>
      <c r="AL48" s="65">
        <f t="shared" si="76"/>
        <v>217</v>
      </c>
      <c r="AM48" s="65">
        <f t="shared" si="76"/>
        <v>221</v>
      </c>
      <c r="AN48" s="65">
        <f t="shared" si="76"/>
        <v>1120</v>
      </c>
      <c r="AO48" s="65">
        <f t="shared" si="76"/>
        <v>1011</v>
      </c>
      <c r="AP48" s="65">
        <f t="shared" si="76"/>
        <v>-56</v>
      </c>
      <c r="AQ48" s="65">
        <f t="shared" si="76"/>
        <v>-96</v>
      </c>
      <c r="AR48" s="65">
        <f t="shared" si="76"/>
        <v>-332</v>
      </c>
      <c r="AS48" s="65">
        <f t="shared" si="76"/>
        <v>-696</v>
      </c>
      <c r="AT48" s="65">
        <f t="shared" si="76"/>
        <v>-312</v>
      </c>
      <c r="AU48" s="65">
        <f t="shared" si="76"/>
        <v>-232</v>
      </c>
      <c r="AV48" s="65">
        <f t="shared" si="76"/>
        <v>-718</v>
      </c>
      <c r="AW48" s="65">
        <f t="shared" si="76"/>
        <v>-699</v>
      </c>
      <c r="AX48" s="65">
        <f t="shared" si="76"/>
        <v>-681</v>
      </c>
      <c r="AY48" s="65">
        <f t="shared" si="76"/>
        <v>-453</v>
      </c>
      <c r="AZ48" s="65">
        <f t="shared" si="76"/>
        <v>-433</v>
      </c>
      <c r="BA48" s="65">
        <f t="shared" si="76"/>
        <v>433</v>
      </c>
      <c r="BB48" s="65">
        <f t="shared" si="76"/>
        <v>-49</v>
      </c>
      <c r="BC48" s="65">
        <f t="shared" si="76"/>
        <v>-485</v>
      </c>
      <c r="BD48" s="65">
        <f t="shared" si="76"/>
        <v>-466</v>
      </c>
      <c r="BE48" s="65">
        <f t="shared" si="76"/>
        <v>114</v>
      </c>
      <c r="BF48" s="65">
        <f t="shared" si="76"/>
        <v>-64</v>
      </c>
      <c r="BG48" s="65">
        <f t="shared" si="76"/>
        <v>-489</v>
      </c>
      <c r="BH48" s="65">
        <f t="shared" si="76"/>
        <v>-505</v>
      </c>
      <c r="BI48" s="65">
        <f t="shared" si="76"/>
        <v>-679</v>
      </c>
      <c r="BJ48" s="65">
        <f t="shared" si="76"/>
        <v>-728</v>
      </c>
      <c r="BK48" s="65">
        <f t="shared" si="76"/>
        <v>-663</v>
      </c>
      <c r="BL48" s="65">
        <f t="shared" ref="BL48:CB48" si="77">+BL46+BL47</f>
        <v>-305</v>
      </c>
      <c r="BM48" s="65">
        <f t="shared" si="77"/>
        <v>142</v>
      </c>
      <c r="BN48" s="65">
        <f t="shared" si="77"/>
        <v>-326</v>
      </c>
      <c r="BO48" s="65">
        <f t="shared" si="77"/>
        <v>-330</v>
      </c>
      <c r="BP48" s="65">
        <f t="shared" si="77"/>
        <v>-427</v>
      </c>
      <c r="BQ48" s="65">
        <f t="shared" si="77"/>
        <v>-771</v>
      </c>
      <c r="BR48" s="65">
        <f t="shared" si="77"/>
        <v>71</v>
      </c>
      <c r="BS48" s="65">
        <f t="shared" si="77"/>
        <v>-111</v>
      </c>
      <c r="BT48" s="65">
        <f t="shared" si="77"/>
        <v>-249</v>
      </c>
      <c r="BU48" s="65">
        <f t="shared" si="77"/>
        <v>230</v>
      </c>
      <c r="BV48" s="65">
        <f t="shared" si="77"/>
        <v>-113</v>
      </c>
      <c r="BW48" s="65">
        <f t="shared" si="77"/>
        <v>-42</v>
      </c>
      <c r="BX48" s="65">
        <f t="shared" si="77"/>
        <v>240</v>
      </c>
      <c r="BY48" s="65">
        <f t="shared" si="77"/>
        <v>1052</v>
      </c>
      <c r="BZ48" s="65">
        <f t="shared" si="77"/>
        <v>3093</v>
      </c>
      <c r="CA48" s="94">
        <f t="shared" si="77"/>
        <v>-287</v>
      </c>
      <c r="CB48" s="39">
        <f t="shared" si="77"/>
        <v>376</v>
      </c>
      <c r="CC48" s="39">
        <f t="shared" ref="CC48:CH48" si="78">+CC46+CC47</f>
        <v>265</v>
      </c>
      <c r="CD48" s="39">
        <f t="shared" si="78"/>
        <v>1100</v>
      </c>
      <c r="CE48" s="39">
        <f t="shared" si="78"/>
        <v>523</v>
      </c>
      <c r="CF48" s="39">
        <f t="shared" si="78"/>
        <v>869</v>
      </c>
      <c r="CG48" s="39">
        <f t="shared" si="78"/>
        <v>1004</v>
      </c>
      <c r="CH48" s="39">
        <f t="shared" si="78"/>
        <v>598</v>
      </c>
      <c r="CI48" s="39">
        <f t="shared" ref="CI48:CJ48" si="79">+CI46+CI47</f>
        <v>217</v>
      </c>
      <c r="CJ48" s="39">
        <f t="shared" si="79"/>
        <v>979</v>
      </c>
      <c r="CK48" s="39">
        <f t="shared" ref="CK48:CL48" si="80">+CK46+CK47</f>
        <v>933</v>
      </c>
      <c r="CL48" s="39">
        <f t="shared" si="80"/>
        <v>1407</v>
      </c>
      <c r="CM48" s="39">
        <f t="shared" ref="CM48:CN48" si="81">+CM46+CM47</f>
        <v>999</v>
      </c>
      <c r="CN48" s="39">
        <f t="shared" si="81"/>
        <v>847</v>
      </c>
      <c r="CO48" s="39">
        <f t="shared" ref="CO48" si="82">+CO46+CO47</f>
        <v>528</v>
      </c>
    </row>
    <row r="49" spans="2:96" s="9" customFormat="1" ht="16.5" customHeight="1" x14ac:dyDescent="0.25">
      <c r="C49" s="9" t="s">
        <v>31</v>
      </c>
      <c r="D49" s="66">
        <f t="shared" ref="D49:AA49" si="83">+D50-D48</f>
        <v>-36.193104742406177</v>
      </c>
      <c r="E49" s="66">
        <f t="shared" si="83"/>
        <v>10.340209963129837</v>
      </c>
      <c r="F49" s="66">
        <f t="shared" si="83"/>
        <v>-63.840202737060309</v>
      </c>
      <c r="G49" s="66">
        <f t="shared" si="83"/>
        <v>-108.20273182000005</v>
      </c>
      <c r="H49" s="66">
        <f t="shared" si="83"/>
        <v>12.109647658020606</v>
      </c>
      <c r="I49" s="66">
        <f t="shared" si="83"/>
        <v>38.491592200000014</v>
      </c>
      <c r="J49" s="66">
        <f t="shared" si="83"/>
        <v>91.751795730010713</v>
      </c>
      <c r="K49" s="66">
        <f t="shared" si="83"/>
        <v>-57.733791194458263</v>
      </c>
      <c r="L49" s="66">
        <f t="shared" si="83"/>
        <v>-119.50772961401947</v>
      </c>
      <c r="M49" s="66">
        <f t="shared" si="83"/>
        <v>-27</v>
      </c>
      <c r="N49" s="66">
        <f t="shared" si="83"/>
        <v>96</v>
      </c>
      <c r="O49" s="66">
        <f t="shared" si="83"/>
        <v>140</v>
      </c>
      <c r="P49" s="66">
        <f t="shared" si="83"/>
        <v>55</v>
      </c>
      <c r="Q49" s="66">
        <f t="shared" si="83"/>
        <v>166</v>
      </c>
      <c r="R49" s="66">
        <f t="shared" si="83"/>
        <v>380</v>
      </c>
      <c r="S49" s="66">
        <f t="shared" si="83"/>
        <v>188</v>
      </c>
      <c r="T49" s="66">
        <f t="shared" si="83"/>
        <v>28</v>
      </c>
      <c r="U49" s="66">
        <f t="shared" si="83"/>
        <v>27</v>
      </c>
      <c r="V49" s="66">
        <f t="shared" si="83"/>
        <v>-43</v>
      </c>
      <c r="W49" s="66">
        <f t="shared" si="83"/>
        <v>21</v>
      </c>
      <c r="X49" s="66">
        <f t="shared" si="83"/>
        <v>139</v>
      </c>
      <c r="Y49" s="66">
        <f t="shared" si="83"/>
        <v>163.1</v>
      </c>
      <c r="Z49" s="66">
        <f t="shared" si="83"/>
        <v>240.29999999999995</v>
      </c>
      <c r="AA49" s="66">
        <f t="shared" si="83"/>
        <v>243.29999999999995</v>
      </c>
      <c r="AB49" s="66">
        <f t="shared" ref="AB49:AS49" si="84">AB50-AB48</f>
        <v>-96.000000000000057</v>
      </c>
      <c r="AC49" s="66">
        <f t="shared" si="84"/>
        <v>281.00000000000011</v>
      </c>
      <c r="AD49" s="66">
        <f t="shared" si="84"/>
        <v>150</v>
      </c>
      <c r="AE49" s="66">
        <f t="shared" si="84"/>
        <v>157</v>
      </c>
      <c r="AF49" s="66">
        <f t="shared" si="84"/>
        <v>196</v>
      </c>
      <c r="AG49" s="66">
        <f t="shared" si="84"/>
        <v>59</v>
      </c>
      <c r="AH49" s="66">
        <f t="shared" si="84"/>
        <v>167</v>
      </c>
      <c r="AI49" s="66">
        <f t="shared" si="84"/>
        <v>265</v>
      </c>
      <c r="AJ49" s="66">
        <f t="shared" si="84"/>
        <v>138</v>
      </c>
      <c r="AK49" s="66">
        <f t="shared" si="84"/>
        <v>141</v>
      </c>
      <c r="AL49" s="66">
        <f t="shared" si="84"/>
        <v>330</v>
      </c>
      <c r="AM49" s="66">
        <f t="shared" si="84"/>
        <v>252</v>
      </c>
      <c r="AN49" s="66">
        <f t="shared" si="84"/>
        <v>-51</v>
      </c>
      <c r="AO49" s="66">
        <f t="shared" si="84"/>
        <v>255</v>
      </c>
      <c r="AP49" s="66">
        <f t="shared" si="84"/>
        <v>187</v>
      </c>
      <c r="AQ49" s="66">
        <f t="shared" si="84"/>
        <v>-15</v>
      </c>
      <c r="AR49" s="66">
        <f t="shared" si="84"/>
        <v>305</v>
      </c>
      <c r="AS49" s="66">
        <f t="shared" si="84"/>
        <v>307</v>
      </c>
      <c r="AT49" s="66">
        <v>385</v>
      </c>
      <c r="AU49" s="66">
        <v>259</v>
      </c>
      <c r="AV49" s="66">
        <v>276</v>
      </c>
      <c r="AW49" s="66">
        <v>576</v>
      </c>
      <c r="AX49" s="66">
        <v>387</v>
      </c>
      <c r="AY49" s="66">
        <f>+AY50-AY48</f>
        <v>430</v>
      </c>
      <c r="AZ49" s="66">
        <f>+AZ50-AZ48</f>
        <v>258</v>
      </c>
      <c r="BA49" s="66">
        <f>+BA50-BA48</f>
        <v>500</v>
      </c>
      <c r="BB49" s="66">
        <f>+BB50-BB48</f>
        <v>281</v>
      </c>
      <c r="BC49" s="66">
        <f>+BC50-BC48</f>
        <v>7</v>
      </c>
      <c r="BD49" s="66">
        <v>3</v>
      </c>
      <c r="BE49" s="66">
        <v>6</v>
      </c>
      <c r="BF49" s="66">
        <v>144</v>
      </c>
      <c r="BG49" s="66">
        <v>183</v>
      </c>
      <c r="BH49" s="66">
        <v>182</v>
      </c>
      <c r="BI49" s="66">
        <v>652</v>
      </c>
      <c r="BJ49" s="66">
        <v>437</v>
      </c>
      <c r="BK49" s="66">
        <v>146</v>
      </c>
      <c r="BL49" s="66">
        <f t="shared" ref="BL49:CK49" si="85">+BL13</f>
        <v>74</v>
      </c>
      <c r="BM49" s="66">
        <f t="shared" si="85"/>
        <v>201</v>
      </c>
      <c r="BN49" s="66">
        <f t="shared" si="85"/>
        <v>86</v>
      </c>
      <c r="BO49" s="66">
        <f t="shared" si="85"/>
        <v>77</v>
      </c>
      <c r="BP49" s="66">
        <f t="shared" si="85"/>
        <v>125</v>
      </c>
      <c r="BQ49" s="66">
        <f t="shared" si="85"/>
        <v>237</v>
      </c>
      <c r="BR49" s="66">
        <f t="shared" si="85"/>
        <v>-9</v>
      </c>
      <c r="BS49" s="66">
        <f t="shared" si="85"/>
        <v>-31</v>
      </c>
      <c r="BT49" s="66">
        <f t="shared" si="85"/>
        <v>57</v>
      </c>
      <c r="BU49" s="66">
        <f t="shared" si="85"/>
        <v>-33</v>
      </c>
      <c r="BV49" s="66">
        <f t="shared" si="85"/>
        <v>163</v>
      </c>
      <c r="BW49" s="66">
        <f t="shared" si="85"/>
        <v>39</v>
      </c>
      <c r="BX49" s="66">
        <f t="shared" si="85"/>
        <v>-291</v>
      </c>
      <c r="BY49" s="66">
        <f t="shared" si="85"/>
        <v>-128</v>
      </c>
      <c r="BZ49" s="66">
        <f t="shared" si="85"/>
        <v>193</v>
      </c>
      <c r="CA49" s="95">
        <f t="shared" si="85"/>
        <v>-143</v>
      </c>
      <c r="CB49" s="42">
        <f t="shared" si="85"/>
        <v>-185</v>
      </c>
      <c r="CC49" s="42">
        <f t="shared" si="85"/>
        <v>64</v>
      </c>
      <c r="CD49" s="42">
        <f t="shared" si="85"/>
        <v>13</v>
      </c>
      <c r="CE49" s="42">
        <f t="shared" si="85"/>
        <v>-88</v>
      </c>
      <c r="CF49" s="42">
        <f t="shared" si="85"/>
        <v>-32</v>
      </c>
      <c r="CG49" s="42">
        <f t="shared" si="85"/>
        <v>98</v>
      </c>
      <c r="CH49" s="42">
        <f t="shared" si="85"/>
        <v>154</v>
      </c>
      <c r="CI49" s="42">
        <f t="shared" si="85"/>
        <v>95</v>
      </c>
      <c r="CJ49" s="42">
        <f t="shared" si="85"/>
        <v>2687</v>
      </c>
      <c r="CK49" s="42">
        <f t="shared" si="85"/>
        <v>-286.39999999999998</v>
      </c>
      <c r="CL49" s="42">
        <f t="shared" ref="CL49" si="86">+CL13</f>
        <v>-101</v>
      </c>
      <c r="CM49" s="42">
        <f>+CM13</f>
        <v>-237</v>
      </c>
      <c r="CN49" s="42">
        <f t="shared" ref="CN49:CO49" si="87">+CN13</f>
        <v>10</v>
      </c>
      <c r="CO49" s="42">
        <f t="shared" si="87"/>
        <v>81</v>
      </c>
    </row>
    <row r="50" spans="2:96" s="9" customFormat="1" ht="16.350000000000001" customHeight="1" x14ac:dyDescent="0.25">
      <c r="C50" s="9" t="s">
        <v>52</v>
      </c>
      <c r="D50" s="65">
        <v>-229</v>
      </c>
      <c r="E50" s="65">
        <v>359</v>
      </c>
      <c r="F50" s="65">
        <v>-67</v>
      </c>
      <c r="G50" s="65">
        <v>-486</v>
      </c>
      <c r="H50" s="65">
        <v>-485</v>
      </c>
      <c r="I50" s="65">
        <v>369</v>
      </c>
      <c r="J50" s="65">
        <v>-691</v>
      </c>
      <c r="K50" s="65">
        <v>-131</v>
      </c>
      <c r="L50" s="65">
        <v>-294</v>
      </c>
      <c r="M50" s="65">
        <v>-214</v>
      </c>
      <c r="N50" s="65">
        <v>9</v>
      </c>
      <c r="O50" s="65">
        <v>202</v>
      </c>
      <c r="P50" s="65">
        <f t="shared" ref="P50:AM50" si="88">+P14+P23+P31-P41</f>
        <v>226</v>
      </c>
      <c r="Q50" s="65">
        <f t="shared" si="88"/>
        <v>792</v>
      </c>
      <c r="R50" s="65">
        <f t="shared" si="88"/>
        <v>-197</v>
      </c>
      <c r="S50" s="65">
        <f t="shared" si="88"/>
        <v>2750</v>
      </c>
      <c r="T50" s="65">
        <f t="shared" si="88"/>
        <v>238</v>
      </c>
      <c r="U50" s="65">
        <f t="shared" si="88"/>
        <v>661</v>
      </c>
      <c r="V50" s="65">
        <f t="shared" si="88"/>
        <v>-17</v>
      </c>
      <c r="W50" s="65">
        <f t="shared" si="88"/>
        <v>133</v>
      </c>
      <c r="X50" s="65">
        <f t="shared" si="88"/>
        <v>292</v>
      </c>
      <c r="Y50" s="65">
        <f t="shared" si="88"/>
        <v>258.5</v>
      </c>
      <c r="Z50" s="65">
        <f t="shared" si="88"/>
        <v>1154.0999999999999</v>
      </c>
      <c r="AA50" s="65">
        <f t="shared" si="88"/>
        <v>809.5</v>
      </c>
      <c r="AB50" s="65">
        <f t="shared" si="88"/>
        <v>364.93973533138222</v>
      </c>
      <c r="AC50" s="65">
        <f t="shared" si="88"/>
        <v>1185.2172513580285</v>
      </c>
      <c r="AD50" s="65">
        <f t="shared" si="88"/>
        <v>751</v>
      </c>
      <c r="AE50" s="65">
        <f t="shared" si="88"/>
        <v>686.98018263999984</v>
      </c>
      <c r="AF50" s="65">
        <f t="shared" si="88"/>
        <v>1476.0073628099997</v>
      </c>
      <c r="AG50" s="65">
        <f t="shared" si="88"/>
        <v>753.29784929000016</v>
      </c>
      <c r="AH50" s="65">
        <f t="shared" si="88"/>
        <v>715.50258170000006</v>
      </c>
      <c r="AI50" s="65">
        <f t="shared" si="88"/>
        <v>783.52112220999993</v>
      </c>
      <c r="AJ50" s="65">
        <f t="shared" si="88"/>
        <v>748.61064911725998</v>
      </c>
      <c r="AK50" s="65">
        <f t="shared" si="88"/>
        <v>213.08404116374788</v>
      </c>
      <c r="AL50" s="65">
        <f t="shared" si="88"/>
        <v>547</v>
      </c>
      <c r="AM50" s="65">
        <f t="shared" si="88"/>
        <v>473</v>
      </c>
      <c r="AN50" s="65">
        <v>1069</v>
      </c>
      <c r="AO50" s="65">
        <f>+AO14+AO23+AO31-AO41</f>
        <v>1266</v>
      </c>
      <c r="AP50" s="65">
        <f>+AP14+AP23+AP31-AP41</f>
        <v>131</v>
      </c>
      <c r="AQ50" s="65">
        <f>+AQ14+AQ23+AQ31-AQ41</f>
        <v>-111</v>
      </c>
      <c r="AR50" s="65">
        <f>+AR14+AR23+AR31-AR41</f>
        <v>-27</v>
      </c>
      <c r="AS50" s="65">
        <v>-389</v>
      </c>
      <c r="AT50" s="65">
        <v>73</v>
      </c>
      <c r="AU50" s="65">
        <v>27</v>
      </c>
      <c r="AV50" s="65">
        <v>-442</v>
      </c>
      <c r="AW50" s="65">
        <v>-123</v>
      </c>
      <c r="AX50" s="65">
        <f>+AX48+AX49</f>
        <v>-294</v>
      </c>
      <c r="AY50" s="65">
        <v>-23</v>
      </c>
      <c r="AZ50" s="65">
        <v>-175</v>
      </c>
      <c r="BA50" s="65">
        <v>933</v>
      </c>
      <c r="BB50" s="65">
        <v>232</v>
      </c>
      <c r="BC50" s="65">
        <v>-478</v>
      </c>
      <c r="BD50" s="65">
        <f>+BD48+BD49</f>
        <v>-463</v>
      </c>
      <c r="BE50" s="65">
        <v>120</v>
      </c>
      <c r="BF50" s="65">
        <v>80</v>
      </c>
      <c r="BG50" s="65">
        <v>-306</v>
      </c>
      <c r="BH50" s="65">
        <v>-323</v>
      </c>
      <c r="BI50" s="65">
        <v>-27</v>
      </c>
      <c r="BJ50" s="65">
        <v>-291</v>
      </c>
      <c r="BK50" s="65">
        <f t="shared" ref="BK50:CB50" si="89">+BK48+BK49</f>
        <v>-517</v>
      </c>
      <c r="BL50" s="65">
        <f t="shared" si="89"/>
        <v>-231</v>
      </c>
      <c r="BM50" s="65">
        <f t="shared" si="89"/>
        <v>343</v>
      </c>
      <c r="BN50" s="65">
        <f t="shared" si="89"/>
        <v>-240</v>
      </c>
      <c r="BO50" s="65">
        <f t="shared" si="89"/>
        <v>-253</v>
      </c>
      <c r="BP50" s="65">
        <f t="shared" si="89"/>
        <v>-302</v>
      </c>
      <c r="BQ50" s="65">
        <f t="shared" si="89"/>
        <v>-534</v>
      </c>
      <c r="BR50" s="65">
        <f t="shared" si="89"/>
        <v>62</v>
      </c>
      <c r="BS50" s="65">
        <f t="shared" si="89"/>
        <v>-142</v>
      </c>
      <c r="BT50" s="65">
        <f t="shared" si="89"/>
        <v>-192</v>
      </c>
      <c r="BU50" s="65">
        <f t="shared" si="89"/>
        <v>197</v>
      </c>
      <c r="BV50" s="65">
        <f>+BV48+BV49</f>
        <v>50</v>
      </c>
      <c r="BW50" s="65">
        <f t="shared" si="89"/>
        <v>-3</v>
      </c>
      <c r="BX50" s="65">
        <f t="shared" si="89"/>
        <v>-51</v>
      </c>
      <c r="BY50" s="65">
        <f t="shared" si="89"/>
        <v>924</v>
      </c>
      <c r="BZ50" s="65">
        <f t="shared" si="89"/>
        <v>3286</v>
      </c>
      <c r="CA50" s="94">
        <f t="shared" si="89"/>
        <v>-430</v>
      </c>
      <c r="CB50" s="39">
        <f t="shared" si="89"/>
        <v>191</v>
      </c>
      <c r="CC50" s="39">
        <f t="shared" ref="CC50:CH50" si="90">+CC48+CC49</f>
        <v>329</v>
      </c>
      <c r="CD50" s="39">
        <f t="shared" si="90"/>
        <v>1113</v>
      </c>
      <c r="CE50" s="39">
        <f t="shared" si="90"/>
        <v>435</v>
      </c>
      <c r="CF50" s="39">
        <f t="shared" si="90"/>
        <v>837</v>
      </c>
      <c r="CG50" s="39">
        <f t="shared" si="90"/>
        <v>1102</v>
      </c>
      <c r="CH50" s="39">
        <f t="shared" si="90"/>
        <v>752</v>
      </c>
      <c r="CI50" s="39">
        <f t="shared" ref="CI50:CJ50" si="91">+CI48+CI49</f>
        <v>312</v>
      </c>
      <c r="CJ50" s="39">
        <f t="shared" si="91"/>
        <v>3666</v>
      </c>
      <c r="CK50" s="39">
        <f t="shared" ref="CK50:CL50" si="92">+CK48+CK49</f>
        <v>646.6</v>
      </c>
      <c r="CL50" s="39">
        <f t="shared" si="92"/>
        <v>1306</v>
      </c>
      <c r="CM50" s="39">
        <f t="shared" ref="CM50:CN50" si="93">+CM48+CM49</f>
        <v>762</v>
      </c>
      <c r="CN50" s="39">
        <f t="shared" si="93"/>
        <v>857</v>
      </c>
      <c r="CO50" s="39">
        <f t="shared" ref="CO50" si="94">+CO48+CO49</f>
        <v>609</v>
      </c>
    </row>
    <row r="51" spans="2:96" s="9" customFormat="1" ht="16.350000000000001" customHeight="1" x14ac:dyDescent="0.25"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94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</row>
    <row r="52" spans="2:96" s="12" customFormat="1" ht="16.350000000000001" customHeight="1" x14ac:dyDescent="0.25">
      <c r="C52" s="12" t="s">
        <v>95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101"/>
      <c r="CB52" s="102"/>
      <c r="CC52" s="102"/>
      <c r="CD52" s="102"/>
      <c r="CE52" s="102"/>
      <c r="CF52" s="102"/>
      <c r="CG52" s="102"/>
      <c r="CH52" s="102"/>
      <c r="CI52" s="102"/>
      <c r="CJ52" s="102">
        <f t="shared" ref="CJ52:CO52" si="95">+CJ50-CJ16</f>
        <v>621</v>
      </c>
      <c r="CK52" s="102">
        <f t="shared" si="95"/>
        <v>614.6</v>
      </c>
      <c r="CL52" s="102">
        <f t="shared" si="95"/>
        <v>1306</v>
      </c>
      <c r="CM52" s="102">
        <f t="shared" si="95"/>
        <v>762</v>
      </c>
      <c r="CN52" s="102">
        <f t="shared" si="95"/>
        <v>857</v>
      </c>
      <c r="CO52" s="102">
        <f t="shared" si="95"/>
        <v>609</v>
      </c>
      <c r="CQ52" s="9"/>
      <c r="CR52" s="9"/>
    </row>
    <row r="53" spans="2:96" s="9" customFormat="1" ht="16.350000000000001" customHeight="1" x14ac:dyDescent="0.25"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94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</row>
    <row r="54" spans="2:96" s="12" customFormat="1" ht="31.5" x14ac:dyDescent="0.25">
      <c r="C54" s="116" t="s">
        <v>53</v>
      </c>
      <c r="D54" s="72">
        <f t="shared" ref="D54:AI54" si="96">D46-D64-D66</f>
        <v>-81.172744010000201</v>
      </c>
      <c r="E54" s="72">
        <f t="shared" si="96"/>
        <v>329</v>
      </c>
      <c r="F54" s="72">
        <f t="shared" si="96"/>
        <v>30.596915039999953</v>
      </c>
      <c r="G54" s="72">
        <f t="shared" si="96"/>
        <v>-279.79726817999995</v>
      </c>
      <c r="H54" s="72">
        <f t="shared" si="96"/>
        <v>-85.739735660000065</v>
      </c>
      <c r="I54" s="72">
        <f t="shared" si="96"/>
        <v>1.5084077999999863</v>
      </c>
      <c r="J54" s="72">
        <f t="shared" si="96"/>
        <v>307.72380929999997</v>
      </c>
      <c r="K54" s="72">
        <f t="shared" si="96"/>
        <v>-59.934266089999937</v>
      </c>
      <c r="L54" s="72">
        <f t="shared" si="96"/>
        <v>-146.45872549000001</v>
      </c>
      <c r="M54" s="72">
        <f t="shared" si="96"/>
        <v>-145</v>
      </c>
      <c r="N54" s="72">
        <f t="shared" si="96"/>
        <v>-8</v>
      </c>
      <c r="O54" s="72">
        <f t="shared" si="96"/>
        <v>70</v>
      </c>
      <c r="P54" s="72">
        <f t="shared" si="96"/>
        <v>11.599999999999994</v>
      </c>
      <c r="Q54" s="72">
        <f t="shared" si="96"/>
        <v>647</v>
      </c>
      <c r="R54" s="72">
        <f t="shared" si="96"/>
        <v>-533</v>
      </c>
      <c r="S54" s="72">
        <f t="shared" si="96"/>
        <v>-22.700000000000003</v>
      </c>
      <c r="T54" s="72">
        <f t="shared" si="96"/>
        <v>132</v>
      </c>
      <c r="U54" s="72">
        <f t="shared" si="96"/>
        <v>276</v>
      </c>
      <c r="V54" s="72">
        <f t="shared" si="96"/>
        <v>149</v>
      </c>
      <c r="W54" s="72">
        <f t="shared" si="96"/>
        <v>267</v>
      </c>
      <c r="X54" s="72">
        <f t="shared" si="96"/>
        <v>229</v>
      </c>
      <c r="Y54" s="72">
        <f t="shared" si="96"/>
        <v>321.39999999999998</v>
      </c>
      <c r="Z54" s="72">
        <f t="shared" si="96"/>
        <v>649.79999999999995</v>
      </c>
      <c r="AA54" s="72">
        <f t="shared" si="96"/>
        <v>647.20000000000005</v>
      </c>
      <c r="AB54" s="72">
        <f t="shared" si="96"/>
        <v>758.29046773000005</v>
      </c>
      <c r="AC54" s="72">
        <f t="shared" si="96"/>
        <v>1234.4219620399999</v>
      </c>
      <c r="AD54" s="72">
        <f t="shared" si="96"/>
        <v>655</v>
      </c>
      <c r="AE54" s="72">
        <f t="shared" si="96"/>
        <v>523.39606387999993</v>
      </c>
      <c r="AF54" s="72">
        <f t="shared" si="96"/>
        <v>660.21855426000002</v>
      </c>
      <c r="AG54" s="72">
        <f t="shared" si="96"/>
        <v>703.81248159999996</v>
      </c>
      <c r="AH54" s="72">
        <f t="shared" si="96"/>
        <v>587.50841717000003</v>
      </c>
      <c r="AI54" s="72">
        <f t="shared" si="96"/>
        <v>575.23917160999997</v>
      </c>
      <c r="AJ54" s="72">
        <f t="shared" ref="AJ54:BO54" si="97">AJ46-AJ64-AJ66</f>
        <v>542.59928104999995</v>
      </c>
      <c r="AK54" s="72">
        <f t="shared" si="97"/>
        <v>424.70109131000004</v>
      </c>
      <c r="AL54" s="72">
        <f t="shared" si="97"/>
        <v>407</v>
      </c>
      <c r="AM54" s="72">
        <f t="shared" si="97"/>
        <v>254</v>
      </c>
      <c r="AN54" s="72">
        <f t="shared" si="97"/>
        <v>521</v>
      </c>
      <c r="AO54" s="72">
        <f t="shared" si="97"/>
        <v>1031</v>
      </c>
      <c r="AP54" s="72">
        <f t="shared" si="97"/>
        <v>275</v>
      </c>
      <c r="AQ54" s="72">
        <f t="shared" si="97"/>
        <v>-85</v>
      </c>
      <c r="AR54" s="72">
        <f t="shared" si="97"/>
        <v>-385</v>
      </c>
      <c r="AS54" s="72">
        <f t="shared" si="97"/>
        <v>-520</v>
      </c>
      <c r="AT54" s="72">
        <f t="shared" si="97"/>
        <v>-264</v>
      </c>
      <c r="AU54" s="72">
        <f t="shared" si="97"/>
        <v>-178</v>
      </c>
      <c r="AV54" s="72">
        <f t="shared" si="97"/>
        <v>-682</v>
      </c>
      <c r="AW54" s="72">
        <f t="shared" si="97"/>
        <v>-652</v>
      </c>
      <c r="AX54" s="72">
        <f t="shared" si="97"/>
        <v>-623</v>
      </c>
      <c r="AY54" s="72">
        <f t="shared" si="97"/>
        <v>-423</v>
      </c>
      <c r="AZ54" s="72">
        <f t="shared" si="97"/>
        <v>-423</v>
      </c>
      <c r="BA54" s="72">
        <f t="shared" si="97"/>
        <v>347</v>
      </c>
      <c r="BB54" s="72">
        <f t="shared" si="97"/>
        <v>-71</v>
      </c>
      <c r="BC54" s="72">
        <f t="shared" si="97"/>
        <v>-327</v>
      </c>
      <c r="BD54" s="72">
        <f t="shared" si="97"/>
        <v>-451</v>
      </c>
      <c r="BE54" s="72">
        <f t="shared" si="97"/>
        <v>-332</v>
      </c>
      <c r="BF54" s="72">
        <f t="shared" si="97"/>
        <v>-140</v>
      </c>
      <c r="BG54" s="72">
        <f t="shared" si="97"/>
        <v>-398</v>
      </c>
      <c r="BH54" s="72">
        <f t="shared" si="97"/>
        <v>-527</v>
      </c>
      <c r="BI54" s="72">
        <f t="shared" si="97"/>
        <v>-735</v>
      </c>
      <c r="BJ54" s="72">
        <f t="shared" si="97"/>
        <v>-636</v>
      </c>
      <c r="BK54" s="72">
        <f t="shared" si="97"/>
        <v>-513</v>
      </c>
      <c r="BL54" s="72">
        <f t="shared" si="97"/>
        <v>-514</v>
      </c>
      <c r="BM54" s="72">
        <f t="shared" si="97"/>
        <v>164</v>
      </c>
      <c r="BN54" s="72">
        <f t="shared" si="97"/>
        <v>-159</v>
      </c>
      <c r="BO54" s="72">
        <f t="shared" si="97"/>
        <v>-470</v>
      </c>
      <c r="BP54" s="72">
        <f t="shared" ref="BP54:CB54" si="98">BP46-BP64-BP66</f>
        <v>-378</v>
      </c>
      <c r="BQ54" s="72">
        <f t="shared" si="98"/>
        <v>-509</v>
      </c>
      <c r="BR54" s="72">
        <f t="shared" si="98"/>
        <v>197</v>
      </c>
      <c r="BS54" s="72">
        <f t="shared" si="98"/>
        <v>-61</v>
      </c>
      <c r="BT54" s="72">
        <f t="shared" si="98"/>
        <v>-119</v>
      </c>
      <c r="BU54" s="72">
        <f t="shared" si="98"/>
        <v>36</v>
      </c>
      <c r="BV54" s="72">
        <f t="shared" si="98"/>
        <v>-97</v>
      </c>
      <c r="BW54" s="72">
        <f t="shared" si="98"/>
        <v>68</v>
      </c>
      <c r="BX54" s="72">
        <f>BX46-BX64-BX66</f>
        <v>338</v>
      </c>
      <c r="BY54" s="72">
        <f t="shared" si="98"/>
        <v>522</v>
      </c>
      <c r="BZ54" s="72">
        <f t="shared" si="98"/>
        <v>143</v>
      </c>
      <c r="CA54" s="72">
        <f t="shared" si="98"/>
        <v>36</v>
      </c>
      <c r="CB54" s="102">
        <f t="shared" si="98"/>
        <v>357</v>
      </c>
      <c r="CC54" s="102">
        <f t="shared" ref="CC54:CD54" si="99">CC46-CC64-CC66</f>
        <v>283</v>
      </c>
      <c r="CD54" s="102">
        <f t="shared" si="99"/>
        <v>375</v>
      </c>
      <c r="CE54" s="102">
        <f t="shared" ref="CE54:CF54" si="100">CE46-CE64-CE66</f>
        <v>171</v>
      </c>
      <c r="CF54" s="102">
        <f t="shared" si="100"/>
        <v>394</v>
      </c>
      <c r="CG54" s="102">
        <f t="shared" ref="CG54" si="101">CG46-CG64-CG66</f>
        <v>412</v>
      </c>
      <c r="CH54" s="102">
        <f t="shared" ref="CH54:CM54" si="102">CH46-CH64-CH66</f>
        <v>119</v>
      </c>
      <c r="CI54" s="102">
        <f t="shared" si="102"/>
        <v>257</v>
      </c>
      <c r="CJ54" s="102">
        <f t="shared" si="102"/>
        <v>981</v>
      </c>
      <c r="CK54" s="102">
        <f t="shared" si="102"/>
        <v>1098</v>
      </c>
      <c r="CL54" s="102">
        <f t="shared" si="102"/>
        <v>306</v>
      </c>
      <c r="CM54" s="102">
        <f t="shared" si="102"/>
        <v>338</v>
      </c>
      <c r="CN54" s="102">
        <f t="shared" ref="CN54:CO54" si="103">CN46-CN64-CN66</f>
        <v>156</v>
      </c>
      <c r="CO54" s="102">
        <f t="shared" si="103"/>
        <v>356</v>
      </c>
      <c r="CQ54" s="9"/>
      <c r="CR54" s="9"/>
    </row>
    <row r="55" spans="2:96" s="12" customFormat="1" ht="16.5" customHeight="1" x14ac:dyDescent="0.25">
      <c r="C55" s="116" t="s">
        <v>54</v>
      </c>
      <c r="D55" s="72">
        <f t="shared" ref="D55:O55" si="104">D50-D64-D66</f>
        <v>-238</v>
      </c>
      <c r="E55" s="72">
        <f t="shared" si="104"/>
        <v>359</v>
      </c>
      <c r="F55" s="72">
        <f t="shared" si="104"/>
        <v>-39.299999999999997</v>
      </c>
      <c r="G55" s="72">
        <f t="shared" si="104"/>
        <v>-486</v>
      </c>
      <c r="H55" s="72">
        <f t="shared" si="104"/>
        <v>-485</v>
      </c>
      <c r="I55" s="72">
        <f t="shared" si="104"/>
        <v>369</v>
      </c>
      <c r="J55" s="72">
        <f t="shared" si="104"/>
        <v>-691</v>
      </c>
      <c r="K55" s="72">
        <f t="shared" si="104"/>
        <v>-131</v>
      </c>
      <c r="L55" s="72">
        <f t="shared" si="104"/>
        <v>-294</v>
      </c>
      <c r="M55" s="72">
        <f t="shared" si="104"/>
        <v>-209</v>
      </c>
      <c r="N55" s="72">
        <f t="shared" si="104"/>
        <v>89</v>
      </c>
      <c r="O55" s="72">
        <f t="shared" si="104"/>
        <v>174</v>
      </c>
      <c r="P55" s="72">
        <f>P50-P66</f>
        <v>226</v>
      </c>
      <c r="Q55" s="72">
        <f>Q50-Q64-Q66</f>
        <v>792</v>
      </c>
      <c r="R55" s="72">
        <f>R50-R64-R66</f>
        <v>-176</v>
      </c>
      <c r="S55" s="72">
        <f>S50-S64-S66-S30</f>
        <v>165.30000000000018</v>
      </c>
      <c r="T55" s="72">
        <f t="shared" ref="T55:AH55" si="105">T50-T64-T66</f>
        <v>238</v>
      </c>
      <c r="U55" s="72">
        <f t="shared" si="105"/>
        <v>291</v>
      </c>
      <c r="V55" s="72">
        <f t="shared" si="105"/>
        <v>-17</v>
      </c>
      <c r="W55" s="72">
        <f t="shared" si="105"/>
        <v>133</v>
      </c>
      <c r="X55" s="72">
        <f t="shared" si="105"/>
        <v>327</v>
      </c>
      <c r="Y55" s="72">
        <f t="shared" si="105"/>
        <v>431.5</v>
      </c>
      <c r="Z55" s="72">
        <f t="shared" si="105"/>
        <v>949.09999999999991</v>
      </c>
      <c r="AA55" s="72">
        <f t="shared" si="105"/>
        <v>809.5</v>
      </c>
      <c r="AB55" s="72">
        <f t="shared" si="105"/>
        <v>599.93973533138228</v>
      </c>
      <c r="AC55" s="72">
        <f t="shared" si="105"/>
        <v>1311.2172513580285</v>
      </c>
      <c r="AD55" s="72">
        <f t="shared" si="105"/>
        <v>751</v>
      </c>
      <c r="AE55" s="72">
        <f t="shared" si="105"/>
        <v>686.98018263999984</v>
      </c>
      <c r="AF55" s="72">
        <f t="shared" si="105"/>
        <v>1476.0073628099997</v>
      </c>
      <c r="AG55" s="72">
        <f t="shared" si="105"/>
        <v>753.29784929000016</v>
      </c>
      <c r="AH55" s="72">
        <f t="shared" si="105"/>
        <v>715.50258170000006</v>
      </c>
      <c r="AI55" s="72">
        <f t="shared" ref="AI55:CB55" si="106">AI50-AI64-AI66-AI67</f>
        <v>783.52112220999993</v>
      </c>
      <c r="AJ55" s="72">
        <f t="shared" si="106"/>
        <v>748.61064911725998</v>
      </c>
      <c r="AK55" s="72">
        <f t="shared" si="106"/>
        <v>213.08404116374788</v>
      </c>
      <c r="AL55" s="72">
        <f t="shared" si="106"/>
        <v>547</v>
      </c>
      <c r="AM55" s="72">
        <f t="shared" si="106"/>
        <v>473</v>
      </c>
      <c r="AN55" s="72">
        <f t="shared" si="106"/>
        <v>394</v>
      </c>
      <c r="AO55" s="72">
        <f t="shared" si="106"/>
        <v>1266</v>
      </c>
      <c r="AP55" s="72">
        <f t="shared" si="106"/>
        <v>131</v>
      </c>
      <c r="AQ55" s="72">
        <f t="shared" si="106"/>
        <v>-111</v>
      </c>
      <c r="AR55" s="72">
        <f t="shared" si="106"/>
        <v>-27</v>
      </c>
      <c r="AS55" s="72">
        <f t="shared" si="106"/>
        <v>-389</v>
      </c>
      <c r="AT55" s="72">
        <f t="shared" si="106"/>
        <v>73</v>
      </c>
      <c r="AU55" s="72">
        <f t="shared" si="106"/>
        <v>27</v>
      </c>
      <c r="AV55" s="72">
        <f t="shared" si="106"/>
        <v>-442</v>
      </c>
      <c r="AW55" s="72">
        <f t="shared" si="106"/>
        <v>-123</v>
      </c>
      <c r="AX55" s="72">
        <f t="shared" si="106"/>
        <v>-294</v>
      </c>
      <c r="AY55" s="72">
        <f t="shared" si="106"/>
        <v>-23</v>
      </c>
      <c r="AZ55" s="72">
        <f t="shared" si="106"/>
        <v>-175</v>
      </c>
      <c r="BA55" s="72">
        <f t="shared" si="106"/>
        <v>933</v>
      </c>
      <c r="BB55" s="72">
        <f t="shared" si="106"/>
        <v>232</v>
      </c>
      <c r="BC55" s="72">
        <f t="shared" si="106"/>
        <v>-478</v>
      </c>
      <c r="BD55" s="72">
        <f t="shared" si="106"/>
        <v>-463</v>
      </c>
      <c r="BE55" s="72">
        <f t="shared" si="106"/>
        <v>120</v>
      </c>
      <c r="BF55" s="72">
        <f t="shared" si="106"/>
        <v>80</v>
      </c>
      <c r="BG55" s="72">
        <f t="shared" si="106"/>
        <v>-306</v>
      </c>
      <c r="BH55" s="72">
        <f t="shared" si="106"/>
        <v>-323</v>
      </c>
      <c r="BI55" s="72">
        <f t="shared" si="106"/>
        <v>-27</v>
      </c>
      <c r="BJ55" s="72">
        <f t="shared" si="106"/>
        <v>-291</v>
      </c>
      <c r="BK55" s="72">
        <f t="shared" si="106"/>
        <v>-517</v>
      </c>
      <c r="BL55" s="72">
        <f t="shared" si="106"/>
        <v>-408</v>
      </c>
      <c r="BM55" s="72">
        <f t="shared" si="106"/>
        <v>343</v>
      </c>
      <c r="BN55" s="72">
        <f t="shared" si="106"/>
        <v>-240</v>
      </c>
      <c r="BO55" s="72">
        <f t="shared" si="106"/>
        <v>-253</v>
      </c>
      <c r="BP55" s="72">
        <f t="shared" si="106"/>
        <v>-302</v>
      </c>
      <c r="BQ55" s="72">
        <f t="shared" si="106"/>
        <v>-534</v>
      </c>
      <c r="BR55" s="72">
        <f t="shared" si="106"/>
        <v>62</v>
      </c>
      <c r="BS55" s="72">
        <f t="shared" si="106"/>
        <v>-142</v>
      </c>
      <c r="BT55" s="72">
        <f t="shared" si="106"/>
        <v>-192</v>
      </c>
      <c r="BU55" s="72">
        <f t="shared" si="106"/>
        <v>197</v>
      </c>
      <c r="BV55" s="72">
        <f t="shared" si="106"/>
        <v>50</v>
      </c>
      <c r="BW55" s="72">
        <f t="shared" si="106"/>
        <v>-3</v>
      </c>
      <c r="BX55" s="72">
        <f t="shared" si="106"/>
        <v>-51</v>
      </c>
      <c r="BY55" s="72">
        <f t="shared" si="106"/>
        <v>432</v>
      </c>
      <c r="BZ55" s="72">
        <f t="shared" si="106"/>
        <v>360</v>
      </c>
      <c r="CA55" s="72">
        <f t="shared" si="106"/>
        <v>-134</v>
      </c>
      <c r="CB55" s="102">
        <f t="shared" si="106"/>
        <v>191</v>
      </c>
      <c r="CC55" s="102">
        <f t="shared" ref="CC55:CD55" si="107">CC50-CC64-CC66-CC67</f>
        <v>329</v>
      </c>
      <c r="CD55" s="102">
        <f t="shared" si="107"/>
        <v>348</v>
      </c>
      <c r="CE55" s="102">
        <f t="shared" ref="CE55:CF55" si="108">CE50-CE64-CE66-CE67</f>
        <v>-10</v>
      </c>
      <c r="CF55" s="102">
        <f t="shared" si="108"/>
        <v>305</v>
      </c>
      <c r="CG55" s="102">
        <f t="shared" ref="CG55" si="109">CG50-CG64-CG66-CG67</f>
        <v>497</v>
      </c>
      <c r="CH55" s="102">
        <f t="shared" ref="CH55:CM55" si="110">CH50-CH64-CH66-CH67</f>
        <v>152</v>
      </c>
      <c r="CI55" s="102">
        <f t="shared" si="110"/>
        <v>312</v>
      </c>
      <c r="CJ55" s="102">
        <f t="shared" si="110"/>
        <v>3666</v>
      </c>
      <c r="CK55" s="102">
        <f t="shared" si="110"/>
        <v>646.6</v>
      </c>
      <c r="CL55" s="102">
        <f t="shared" si="110"/>
        <v>306</v>
      </c>
      <c r="CM55" s="102">
        <f t="shared" si="110"/>
        <v>349</v>
      </c>
      <c r="CN55" s="102">
        <f t="shared" ref="CN55:CO55" si="111">CN50-CN64-CN66-CN67</f>
        <v>151</v>
      </c>
      <c r="CO55" s="102">
        <f t="shared" si="111"/>
        <v>609</v>
      </c>
      <c r="CQ55" s="9"/>
      <c r="CR55" s="9"/>
    </row>
    <row r="56" spans="2:96" s="9" customFormat="1" ht="16.5" customHeight="1" x14ac:dyDescent="0.25">
      <c r="C56" s="61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</row>
    <row r="57" spans="2:96" s="9" customFormat="1" ht="16.5" hidden="1" customHeight="1" x14ac:dyDescent="0.25">
      <c r="C57" s="12" t="s">
        <v>55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72">
        <v>1242</v>
      </c>
      <c r="AO57" s="72">
        <v>1023</v>
      </c>
      <c r="AP57" s="72">
        <v>299</v>
      </c>
      <c r="AQ57" s="72">
        <v>-62</v>
      </c>
      <c r="AR57" s="72">
        <v>-351</v>
      </c>
      <c r="AS57" s="72">
        <v>-505</v>
      </c>
      <c r="AT57" s="72">
        <v>-249</v>
      </c>
      <c r="AU57" s="72">
        <v>-174</v>
      </c>
      <c r="AV57" s="72">
        <v>-661</v>
      </c>
      <c r="AW57" s="72">
        <v>-610</v>
      </c>
      <c r="AX57" s="72">
        <v>-550</v>
      </c>
      <c r="AY57" s="72">
        <v>-390</v>
      </c>
      <c r="AZ57" s="72">
        <v>-401</v>
      </c>
      <c r="BA57" s="72">
        <v>316</v>
      </c>
      <c r="BB57" s="72">
        <v>-116</v>
      </c>
      <c r="BC57" s="72">
        <v>-321</v>
      </c>
      <c r="BD57" s="72">
        <v>-473</v>
      </c>
      <c r="BE57" s="72">
        <v>-331</v>
      </c>
      <c r="BF57" s="72">
        <v>-158</v>
      </c>
      <c r="BG57" s="72">
        <v>-417</v>
      </c>
      <c r="BH57" s="72">
        <v>-544</v>
      </c>
      <c r="BI57" s="72">
        <v>-732</v>
      </c>
      <c r="BJ57" s="72">
        <v>-633</v>
      </c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</row>
    <row r="58" spans="2:96" s="12" customFormat="1" ht="16.5" hidden="1" customHeight="1" x14ac:dyDescent="0.25">
      <c r="C58" s="12" t="s">
        <v>56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>
        <v>1069</v>
      </c>
      <c r="AO58" s="72">
        <v>1195</v>
      </c>
      <c r="AP58" s="72">
        <v>70</v>
      </c>
      <c r="AQ58" s="72">
        <v>-19</v>
      </c>
      <c r="AR58" s="72">
        <v>-89</v>
      </c>
      <c r="AS58" s="72">
        <v>-449</v>
      </c>
      <c r="AT58" s="72">
        <v>40</v>
      </c>
      <c r="AU58" s="72">
        <v>-29</v>
      </c>
      <c r="AV58" s="72">
        <v>-411</v>
      </c>
      <c r="AW58" s="72">
        <v>-249</v>
      </c>
      <c r="AX58" s="72">
        <v>-261</v>
      </c>
      <c r="AY58" s="72">
        <v>-10</v>
      </c>
      <c r="AZ58" s="72">
        <v>-211</v>
      </c>
      <c r="BA58" s="72">
        <v>783</v>
      </c>
      <c r="BB58" s="72">
        <v>102</v>
      </c>
      <c r="BC58" s="72">
        <v>-499</v>
      </c>
      <c r="BD58" s="72">
        <v>-414</v>
      </c>
      <c r="BE58" s="72">
        <v>146</v>
      </c>
      <c r="BF58" s="72">
        <v>48</v>
      </c>
      <c r="BG58" s="72">
        <v>-374</v>
      </c>
      <c r="BH58" s="72">
        <v>-383</v>
      </c>
      <c r="BI58" s="72">
        <v>-327</v>
      </c>
      <c r="BJ58" s="72">
        <v>-396</v>
      </c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Q58" s="9"/>
      <c r="CR58" s="9"/>
    </row>
    <row r="59" spans="2:96" s="9" customFormat="1" ht="14.1" hidden="1" customHeight="1" x14ac:dyDescent="0.25"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</row>
    <row r="60" spans="2:96" s="9" customFormat="1" ht="14.1" customHeight="1" x14ac:dyDescent="0.25">
      <c r="B60" s="60" t="s">
        <v>57</v>
      </c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</row>
    <row r="61" spans="2:96" s="9" customFormat="1" ht="14.1" customHeight="1" x14ac:dyDescent="0.25"/>
    <row r="62" spans="2:96" s="9" customFormat="1" ht="66.75" customHeight="1" x14ac:dyDescent="0.25">
      <c r="C62" s="61" t="s">
        <v>58</v>
      </c>
      <c r="D62" s="65">
        <v>44.660481089999983</v>
      </c>
      <c r="E62" s="65">
        <v>8.1405569500000006</v>
      </c>
      <c r="F62" s="65">
        <v>32.831272470000002</v>
      </c>
      <c r="G62" s="65">
        <v>13.853828230000001</v>
      </c>
      <c r="H62" s="65">
        <v>4.2621499599999995</v>
      </c>
      <c r="I62" s="65">
        <v>11.246291770000001</v>
      </c>
      <c r="J62" s="65">
        <v>37.49300616</v>
      </c>
      <c r="K62" s="65">
        <v>-12.842638169999999</v>
      </c>
      <c r="L62" s="65">
        <v>12.353693980000003</v>
      </c>
      <c r="M62" s="65">
        <v>23.9</v>
      </c>
      <c r="N62" s="65">
        <v>20.3</v>
      </c>
      <c r="O62" s="65">
        <v>-0.5</v>
      </c>
      <c r="P62" s="65">
        <v>13</v>
      </c>
      <c r="Q62" s="65">
        <v>567.9</v>
      </c>
      <c r="R62" s="65">
        <v>-26.1</v>
      </c>
      <c r="S62" s="65">
        <v>11.5</v>
      </c>
      <c r="T62" s="65">
        <v>-43.1</v>
      </c>
      <c r="U62" s="65">
        <v>50</v>
      </c>
      <c r="V62" s="65">
        <v>2</v>
      </c>
      <c r="W62" s="65">
        <v>7.1</v>
      </c>
      <c r="X62" s="65">
        <v>89.8</v>
      </c>
      <c r="Y62" s="65">
        <v>15.7</v>
      </c>
      <c r="Z62" s="65">
        <v>21.4</v>
      </c>
      <c r="AA62" s="65">
        <v>6.9</v>
      </c>
      <c r="AB62" s="65">
        <v>19.2</v>
      </c>
      <c r="AC62" s="65">
        <v>113.9</v>
      </c>
      <c r="AD62" s="65">
        <v>-67</v>
      </c>
      <c r="AE62" s="65">
        <v>23</v>
      </c>
      <c r="AF62" s="65">
        <v>23</v>
      </c>
      <c r="AG62" s="65">
        <v>64</v>
      </c>
      <c r="AH62" s="65">
        <v>131</v>
      </c>
      <c r="AI62" s="65">
        <v>38</v>
      </c>
      <c r="AJ62" s="65">
        <v>290</v>
      </c>
      <c r="AK62" s="65">
        <v>36</v>
      </c>
      <c r="AL62" s="65">
        <v>55</v>
      </c>
      <c r="AM62" s="9">
        <v>47</v>
      </c>
      <c r="AN62" s="9">
        <v>32</v>
      </c>
      <c r="AO62" s="9">
        <v>62</v>
      </c>
      <c r="AP62" s="9">
        <v>105</v>
      </c>
      <c r="AQ62" s="9">
        <v>58</v>
      </c>
      <c r="AR62" s="9">
        <v>6</v>
      </c>
      <c r="AS62" s="9">
        <v>97</v>
      </c>
      <c r="AT62" s="9">
        <v>61</v>
      </c>
      <c r="AU62" s="9">
        <v>-1</v>
      </c>
      <c r="AV62" s="9">
        <v>36</v>
      </c>
      <c r="AW62" s="9">
        <v>24</v>
      </c>
      <c r="AX62" s="9">
        <v>69</v>
      </c>
      <c r="AY62" s="9">
        <v>2</v>
      </c>
      <c r="AZ62" s="9">
        <v>-108</v>
      </c>
      <c r="BA62" s="9">
        <v>46</v>
      </c>
      <c r="BB62" s="9">
        <v>150</v>
      </c>
      <c r="BC62" s="9">
        <v>10</v>
      </c>
      <c r="BD62" s="9">
        <v>31</v>
      </c>
      <c r="BE62" s="9">
        <v>32</v>
      </c>
      <c r="BF62" s="9">
        <v>14</v>
      </c>
      <c r="BG62" s="9">
        <v>21</v>
      </c>
      <c r="BH62" s="9">
        <v>29</v>
      </c>
      <c r="BI62" s="9">
        <v>-39</v>
      </c>
      <c r="BJ62" s="9">
        <v>-103</v>
      </c>
      <c r="BK62" s="9">
        <v>18</v>
      </c>
      <c r="BL62" s="9">
        <v>-54</v>
      </c>
      <c r="BM62" s="9">
        <v>135</v>
      </c>
      <c r="BN62" s="9">
        <v>-2</v>
      </c>
      <c r="BO62" s="9">
        <v>32</v>
      </c>
      <c r="BP62" s="9">
        <v>39</v>
      </c>
      <c r="BQ62" s="9">
        <v>-3</v>
      </c>
      <c r="BR62" s="9">
        <v>32</v>
      </c>
      <c r="BS62" s="9">
        <v>-355</v>
      </c>
      <c r="BT62" s="9">
        <v>50</v>
      </c>
      <c r="BU62" s="9">
        <v>-22</v>
      </c>
      <c r="BV62" s="9">
        <v>41</v>
      </c>
      <c r="BW62" s="9">
        <f>-33</f>
        <v>-33</v>
      </c>
      <c r="BX62" s="9">
        <v>68</v>
      </c>
      <c r="BY62" s="9">
        <v>69</v>
      </c>
      <c r="BZ62" s="9">
        <v>51</v>
      </c>
      <c r="CA62" s="9">
        <v>88</v>
      </c>
      <c r="CB62" s="21">
        <v>112</v>
      </c>
      <c r="CC62" s="21">
        <v>32</v>
      </c>
      <c r="CD62" s="21">
        <v>2</v>
      </c>
      <c r="CE62" s="21">
        <v>15</v>
      </c>
      <c r="CF62" s="21">
        <v>14</v>
      </c>
      <c r="CG62" s="21">
        <v>-20</v>
      </c>
      <c r="CH62" s="21">
        <v>25</v>
      </c>
      <c r="CI62" s="21">
        <v>34</v>
      </c>
      <c r="CJ62" s="21">
        <v>7</v>
      </c>
      <c r="CK62" s="21">
        <v>35</v>
      </c>
      <c r="CL62" s="21">
        <v>107</v>
      </c>
      <c r="CM62" s="21">
        <v>91</v>
      </c>
      <c r="CN62" s="21">
        <v>-10</v>
      </c>
      <c r="CO62" s="21">
        <v>-19</v>
      </c>
    </row>
    <row r="63" spans="2:96" s="9" customFormat="1" ht="3.75" customHeight="1" x14ac:dyDescent="0.25"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</row>
    <row r="64" spans="2:96" s="9" customFormat="1" ht="51" customHeight="1" x14ac:dyDescent="0.25">
      <c r="C64" s="61" t="s">
        <v>59</v>
      </c>
      <c r="D64" s="94">
        <v>9</v>
      </c>
      <c r="E64" s="9">
        <v>0</v>
      </c>
      <c r="F64" s="94">
        <v>-27.7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-5</v>
      </c>
      <c r="N64" s="9">
        <v>-80</v>
      </c>
      <c r="O64" s="9">
        <v>28</v>
      </c>
      <c r="P64" s="65">
        <v>201.4</v>
      </c>
      <c r="Q64" s="43">
        <v>0</v>
      </c>
      <c r="R64" s="65">
        <v>-21</v>
      </c>
      <c r="S64" s="65">
        <v>108.7</v>
      </c>
      <c r="T64" s="43">
        <v>0</v>
      </c>
      <c r="U64" s="43">
        <v>0</v>
      </c>
      <c r="V64" s="43">
        <v>0</v>
      </c>
      <c r="W64" s="43">
        <v>0</v>
      </c>
      <c r="X64" s="65">
        <v>289.5</v>
      </c>
      <c r="Y64" s="65">
        <v>-173</v>
      </c>
      <c r="Z64" s="65">
        <v>205</v>
      </c>
      <c r="AA64" s="43">
        <v>0</v>
      </c>
      <c r="AB64" s="65">
        <v>-235</v>
      </c>
      <c r="AC64" s="65">
        <v>-126</v>
      </c>
      <c r="AD64" s="43">
        <v>0</v>
      </c>
      <c r="AE64" s="43">
        <v>0</v>
      </c>
      <c r="AF64" s="43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S64" s="43">
        <v>0</v>
      </c>
      <c r="AT64" s="43">
        <v>0</v>
      </c>
      <c r="AU64" s="43">
        <v>0</v>
      </c>
      <c r="AV64" s="43">
        <v>0</v>
      </c>
      <c r="AW64" s="43">
        <v>0</v>
      </c>
      <c r="AX64" s="43">
        <v>0</v>
      </c>
      <c r="AY64" s="43">
        <v>0</v>
      </c>
      <c r="AZ64" s="43">
        <v>0</v>
      </c>
      <c r="BA64" s="43">
        <v>0</v>
      </c>
      <c r="BB64" s="43">
        <v>0</v>
      </c>
      <c r="BC64" s="43">
        <v>0</v>
      </c>
      <c r="BD64" s="43">
        <v>0</v>
      </c>
      <c r="BE64" s="43">
        <v>0</v>
      </c>
      <c r="BF64" s="43">
        <v>0</v>
      </c>
      <c r="BG64" s="43">
        <v>0</v>
      </c>
      <c r="BH64" s="43">
        <v>0</v>
      </c>
      <c r="BI64" s="43">
        <v>0</v>
      </c>
      <c r="BJ64" s="43">
        <v>0</v>
      </c>
      <c r="BK64" s="43">
        <v>0</v>
      </c>
      <c r="BL64" s="43">
        <v>0</v>
      </c>
      <c r="BM64" s="43">
        <v>0</v>
      </c>
      <c r="BN64" s="43">
        <v>0</v>
      </c>
      <c r="BO64" s="43">
        <v>0</v>
      </c>
      <c r="BP64" s="43">
        <v>0</v>
      </c>
      <c r="BQ64" s="43">
        <v>0</v>
      </c>
      <c r="BR64" s="43">
        <v>0</v>
      </c>
      <c r="BS64" s="43">
        <v>0</v>
      </c>
      <c r="BT64" s="43">
        <v>0</v>
      </c>
      <c r="BU64" s="43">
        <v>0</v>
      </c>
      <c r="BV64" s="43">
        <v>0</v>
      </c>
      <c r="BW64" s="43">
        <v>0</v>
      </c>
      <c r="BX64" s="43">
        <v>0</v>
      </c>
      <c r="BY64" s="43">
        <v>0</v>
      </c>
      <c r="BZ64" s="43">
        <v>-144</v>
      </c>
      <c r="CA64" s="43">
        <v>0</v>
      </c>
      <c r="CB64" s="43">
        <v>0</v>
      </c>
      <c r="CC64" s="43">
        <v>0</v>
      </c>
      <c r="CD64" s="43">
        <v>0</v>
      </c>
      <c r="CE64" s="43">
        <v>0</v>
      </c>
      <c r="CF64" s="43">
        <v>0</v>
      </c>
      <c r="CG64" s="43">
        <v>0</v>
      </c>
      <c r="CH64" s="43">
        <v>0</v>
      </c>
      <c r="CI64" s="43">
        <v>0</v>
      </c>
      <c r="CJ64" s="43">
        <v>0</v>
      </c>
      <c r="CK64" s="43">
        <v>0</v>
      </c>
      <c r="CL64" s="43">
        <v>0</v>
      </c>
      <c r="CM64" s="43">
        <v>0</v>
      </c>
      <c r="CN64" s="43">
        <v>0</v>
      </c>
      <c r="CO64" s="43">
        <v>0</v>
      </c>
    </row>
    <row r="65" spans="2:96" s="9" customFormat="1" ht="3.75" customHeight="1" x14ac:dyDescent="0.25"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>
        <v>0</v>
      </c>
      <c r="CN65" s="21"/>
      <c r="CO65" s="21"/>
    </row>
    <row r="66" spans="2:96" s="9" customFormat="1" ht="31.5" x14ac:dyDescent="0.25">
      <c r="C66" s="61" t="s">
        <v>60</v>
      </c>
      <c r="D66" s="65">
        <v>0</v>
      </c>
      <c r="E66" s="9">
        <v>0</v>
      </c>
      <c r="F66" s="65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65">
        <v>0</v>
      </c>
      <c r="Q66" s="43">
        <v>0</v>
      </c>
      <c r="R66" s="65">
        <v>0</v>
      </c>
      <c r="S66" s="65">
        <v>0</v>
      </c>
      <c r="T66" s="43">
        <v>0</v>
      </c>
      <c r="U66" s="43">
        <v>370</v>
      </c>
      <c r="V66" s="43">
        <v>0</v>
      </c>
      <c r="W66" s="43">
        <v>0</v>
      </c>
      <c r="X66" s="65">
        <v>-324.5</v>
      </c>
      <c r="Y66" s="65">
        <v>0</v>
      </c>
      <c r="Z66" s="43">
        <v>0</v>
      </c>
      <c r="AA66" s="43">
        <v>0</v>
      </c>
      <c r="AB66" s="43">
        <v>0</v>
      </c>
      <c r="AC66" s="43">
        <v>0</v>
      </c>
      <c r="AD66" s="43">
        <v>0</v>
      </c>
      <c r="AE66" s="43">
        <v>0</v>
      </c>
      <c r="AF66" s="43">
        <v>0</v>
      </c>
      <c r="AG66" s="43">
        <v>0</v>
      </c>
      <c r="AH66" s="43">
        <v>0</v>
      </c>
      <c r="AI66" s="43">
        <v>0</v>
      </c>
      <c r="AJ66" s="43">
        <v>0</v>
      </c>
      <c r="AK66" s="43">
        <v>0</v>
      </c>
      <c r="AL66" s="43">
        <v>0</v>
      </c>
      <c r="AM66" s="43">
        <v>0</v>
      </c>
      <c r="AN66" s="43">
        <v>675</v>
      </c>
      <c r="AO66" s="43">
        <v>0</v>
      </c>
      <c r="AP66" s="43">
        <v>0</v>
      </c>
      <c r="AQ66" s="43">
        <v>0</v>
      </c>
      <c r="AR66" s="43">
        <v>0</v>
      </c>
      <c r="AS66" s="43">
        <v>0</v>
      </c>
      <c r="AT66" s="43">
        <v>0</v>
      </c>
      <c r="AU66" s="43">
        <v>0</v>
      </c>
      <c r="AV66" s="43">
        <v>0</v>
      </c>
      <c r="AW66" s="43">
        <v>0</v>
      </c>
      <c r="AX66" s="43">
        <v>0</v>
      </c>
      <c r="AY66" s="43">
        <v>0</v>
      </c>
      <c r="AZ66" s="43">
        <v>0</v>
      </c>
      <c r="BA66" s="43">
        <v>0</v>
      </c>
      <c r="BB66" s="43">
        <v>0</v>
      </c>
      <c r="BC66" s="43">
        <v>0</v>
      </c>
      <c r="BD66" s="43">
        <v>0</v>
      </c>
      <c r="BE66" s="43">
        <v>0</v>
      </c>
      <c r="BF66" s="43">
        <v>0</v>
      </c>
      <c r="BG66" s="43">
        <v>0</v>
      </c>
      <c r="BH66" s="43">
        <v>0</v>
      </c>
      <c r="BI66" s="43">
        <v>0</v>
      </c>
      <c r="BJ66" s="43">
        <v>0</v>
      </c>
      <c r="BK66" s="43">
        <v>0</v>
      </c>
      <c r="BL66" s="43">
        <v>0</v>
      </c>
      <c r="BM66" s="43">
        <v>0</v>
      </c>
      <c r="BN66" s="43">
        <v>0</v>
      </c>
      <c r="BO66" s="43">
        <v>0</v>
      </c>
      <c r="BP66" s="43">
        <v>0</v>
      </c>
      <c r="BQ66" s="43">
        <v>0</v>
      </c>
      <c r="BR66" s="43">
        <v>0</v>
      </c>
      <c r="BS66" s="43">
        <v>0</v>
      </c>
      <c r="BT66" s="43">
        <v>0</v>
      </c>
      <c r="BU66" s="43">
        <v>0</v>
      </c>
      <c r="BV66" s="43">
        <v>0</v>
      </c>
      <c r="BW66" s="43">
        <v>0</v>
      </c>
      <c r="BX66" s="43">
        <v>0</v>
      </c>
      <c r="BY66" s="43">
        <v>0</v>
      </c>
      <c r="BZ66" s="43">
        <v>0</v>
      </c>
      <c r="CA66" s="43">
        <v>0</v>
      </c>
      <c r="CB66" s="43">
        <v>0</v>
      </c>
      <c r="CC66" s="43">
        <v>0</v>
      </c>
      <c r="CD66" s="43">
        <v>0</v>
      </c>
      <c r="CE66" s="43">
        <v>0</v>
      </c>
      <c r="CF66" s="43"/>
      <c r="CG66" s="43">
        <v>950</v>
      </c>
      <c r="CH66" s="43">
        <v>600</v>
      </c>
      <c r="CI66" s="43">
        <v>0</v>
      </c>
      <c r="CJ66" s="43">
        <v>0</v>
      </c>
      <c r="CK66" s="43">
        <v>0</v>
      </c>
      <c r="CL66" s="43">
        <v>0</v>
      </c>
      <c r="CM66" s="43">
        <v>0</v>
      </c>
      <c r="CN66" s="43">
        <v>0</v>
      </c>
      <c r="CO66" s="43">
        <v>0</v>
      </c>
    </row>
    <row r="67" spans="2:96" ht="33" customHeight="1" x14ac:dyDescent="0.25">
      <c r="C67" s="61" t="s">
        <v>61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0</v>
      </c>
      <c r="AD67" s="43">
        <v>0</v>
      </c>
      <c r="AE67" s="43">
        <v>0</v>
      </c>
      <c r="AF67" s="43">
        <v>0</v>
      </c>
      <c r="AG67" s="43">
        <v>0</v>
      </c>
      <c r="AH67" s="43">
        <v>0</v>
      </c>
      <c r="AI67" s="43">
        <v>0</v>
      </c>
      <c r="AJ67" s="43">
        <v>0</v>
      </c>
      <c r="AK67" s="43">
        <v>0</v>
      </c>
      <c r="AL67" s="43">
        <v>0</v>
      </c>
      <c r="AM67" s="43">
        <v>0</v>
      </c>
      <c r="AN67" s="43">
        <v>0</v>
      </c>
      <c r="AO67" s="43">
        <v>0</v>
      </c>
      <c r="AP67" s="43">
        <v>0</v>
      </c>
      <c r="AQ67" s="43">
        <v>0</v>
      </c>
      <c r="AR67" s="43">
        <v>0</v>
      </c>
      <c r="AS67" s="43">
        <v>0</v>
      </c>
      <c r="AT67" s="43">
        <v>0</v>
      </c>
      <c r="AU67" s="43">
        <v>0</v>
      </c>
      <c r="AV67" s="43">
        <v>0</v>
      </c>
      <c r="AW67" s="43">
        <v>0</v>
      </c>
      <c r="AX67" s="43">
        <v>0</v>
      </c>
      <c r="AY67" s="43">
        <v>0</v>
      </c>
      <c r="AZ67" s="43">
        <v>0</v>
      </c>
      <c r="BA67" s="43">
        <v>0</v>
      </c>
      <c r="BB67" s="43">
        <v>0</v>
      </c>
      <c r="BC67" s="43">
        <v>0</v>
      </c>
      <c r="BD67" s="43">
        <v>0</v>
      </c>
      <c r="BE67" s="43">
        <v>0</v>
      </c>
      <c r="BF67" s="43">
        <v>0</v>
      </c>
      <c r="BG67" s="43">
        <v>0</v>
      </c>
      <c r="BH67" s="43">
        <v>0</v>
      </c>
      <c r="BI67" s="43">
        <v>0</v>
      </c>
      <c r="BJ67" s="43">
        <v>0</v>
      </c>
      <c r="BK67" s="43">
        <v>0</v>
      </c>
      <c r="BL67" s="43">
        <v>177</v>
      </c>
      <c r="BM67" s="43">
        <v>0</v>
      </c>
      <c r="BN67" s="43">
        <v>0</v>
      </c>
      <c r="BO67" s="43">
        <v>0</v>
      </c>
      <c r="BP67" s="43">
        <v>0</v>
      </c>
      <c r="BQ67" s="43">
        <v>0</v>
      </c>
      <c r="BR67" s="43">
        <v>0</v>
      </c>
      <c r="BS67" s="43">
        <v>0</v>
      </c>
      <c r="BT67" s="43">
        <v>0</v>
      </c>
      <c r="BU67" s="43">
        <v>0</v>
      </c>
      <c r="BV67" s="43">
        <v>0</v>
      </c>
      <c r="BW67" s="43">
        <v>0</v>
      </c>
      <c r="BX67" s="43">
        <v>0</v>
      </c>
      <c r="BY67" s="43">
        <v>492</v>
      </c>
      <c r="BZ67" s="43">
        <f>3040+30</f>
        <v>3070</v>
      </c>
      <c r="CA67" s="43">
        <f>-320+24</f>
        <v>-296</v>
      </c>
      <c r="CB67" s="43">
        <v>0</v>
      </c>
      <c r="CC67" s="43">
        <v>0</v>
      </c>
      <c r="CD67" s="43">
        <f>614+151</f>
        <v>765</v>
      </c>
      <c r="CE67" s="43">
        <v>445</v>
      </c>
      <c r="CF67" s="43">
        <v>532</v>
      </c>
      <c r="CG67" s="43">
        <v>-345</v>
      </c>
      <c r="CH67" s="43">
        <v>0</v>
      </c>
      <c r="CI67" s="43">
        <v>0</v>
      </c>
      <c r="CJ67" s="43">
        <v>0</v>
      </c>
      <c r="CK67" s="43">
        <v>0</v>
      </c>
      <c r="CL67" s="43">
        <v>1000</v>
      </c>
      <c r="CM67" s="43">
        <v>413</v>
      </c>
      <c r="CN67" s="43">
        <f>1371-665</f>
        <v>706</v>
      </c>
      <c r="CO67" s="43">
        <v>0</v>
      </c>
      <c r="CQ67" s="9"/>
      <c r="CR67" s="9"/>
    </row>
    <row r="68" spans="2:96" ht="14.1" customHeight="1" x14ac:dyDescent="0.25">
      <c r="CQ68" s="9"/>
      <c r="CR68" s="9"/>
    </row>
    <row r="69" spans="2:96" s="2" customFormat="1" ht="14.1" customHeight="1" x14ac:dyDescent="0.25">
      <c r="B69" s="2" t="s">
        <v>62</v>
      </c>
      <c r="CQ69" s="9"/>
      <c r="CR69" s="9"/>
    </row>
    <row r="70" spans="2:96" ht="14.1" customHeight="1" x14ac:dyDescent="0.25"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CQ70" s="9"/>
      <c r="CR70" s="9"/>
    </row>
    <row r="71" spans="2:96" s="11" customFormat="1" ht="16.5" customHeight="1" x14ac:dyDescent="0.25">
      <c r="B71" s="58" t="s">
        <v>25</v>
      </c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Q71" s="9"/>
      <c r="CR71" s="9"/>
    </row>
    <row r="72" spans="2:96" s="8" customFormat="1" ht="16.5" customHeight="1" x14ac:dyDescent="0.25">
      <c r="C72" s="8" t="s">
        <v>63</v>
      </c>
      <c r="D72" s="8">
        <v>743</v>
      </c>
      <c r="E72" s="8">
        <v>876</v>
      </c>
      <c r="F72" s="8">
        <v>731</v>
      </c>
      <c r="G72" s="8">
        <v>652</v>
      </c>
      <c r="H72" s="8">
        <v>741</v>
      </c>
      <c r="I72" s="8">
        <v>652</v>
      </c>
      <c r="J72" s="8">
        <v>771</v>
      </c>
      <c r="K72" s="8">
        <v>656</v>
      </c>
      <c r="L72" s="8">
        <v>650</v>
      </c>
      <c r="M72" s="8">
        <v>729</v>
      </c>
      <c r="N72" s="8">
        <v>727</v>
      </c>
      <c r="O72" s="8">
        <v>795</v>
      </c>
      <c r="P72" s="8">
        <v>801</v>
      </c>
      <c r="Q72" s="8">
        <v>995</v>
      </c>
      <c r="R72" s="8">
        <v>890</v>
      </c>
      <c r="S72" s="8">
        <v>603</v>
      </c>
      <c r="T72" s="8">
        <v>568</v>
      </c>
      <c r="U72" s="8">
        <v>609</v>
      </c>
      <c r="V72" s="8">
        <v>618</v>
      </c>
      <c r="W72" s="8">
        <v>626</v>
      </c>
      <c r="X72" s="8">
        <v>705</v>
      </c>
      <c r="Y72" s="8">
        <v>730</v>
      </c>
      <c r="Z72" s="8">
        <v>894</v>
      </c>
      <c r="AA72" s="8">
        <v>948</v>
      </c>
      <c r="AB72" s="8">
        <v>981</v>
      </c>
      <c r="AC72" s="8">
        <v>1254</v>
      </c>
      <c r="AD72" s="8">
        <v>1116</v>
      </c>
      <c r="AE72" s="8">
        <v>931</v>
      </c>
      <c r="AF72" s="8">
        <v>883</v>
      </c>
      <c r="AG72" s="8">
        <v>980</v>
      </c>
      <c r="AH72" s="8">
        <v>923</v>
      </c>
      <c r="AI72" s="8">
        <v>874</v>
      </c>
      <c r="AJ72" s="8">
        <v>944</v>
      </c>
      <c r="AK72" s="8">
        <v>887</v>
      </c>
      <c r="AL72" s="8">
        <v>1079</v>
      </c>
      <c r="AM72" s="8">
        <v>994</v>
      </c>
      <c r="AN72" s="8">
        <v>1298</v>
      </c>
      <c r="AO72" s="8">
        <v>1450</v>
      </c>
      <c r="AP72" s="8">
        <v>1154</v>
      </c>
      <c r="AQ72" s="8">
        <v>852</v>
      </c>
      <c r="AR72" s="8">
        <v>902</v>
      </c>
      <c r="AS72" s="8">
        <v>836</v>
      </c>
      <c r="AT72" s="8">
        <v>640</v>
      </c>
      <c r="AU72" s="8">
        <v>728</v>
      </c>
      <c r="AV72" s="8">
        <v>602</v>
      </c>
      <c r="AW72" s="8">
        <v>603</v>
      </c>
      <c r="AX72" s="8">
        <v>761</v>
      </c>
      <c r="AY72" s="8">
        <v>761</v>
      </c>
      <c r="AZ72" s="8">
        <v>944</v>
      </c>
      <c r="BA72" s="43">
        <v>1119</v>
      </c>
      <c r="BB72" s="43">
        <v>958</v>
      </c>
      <c r="BC72" s="43">
        <v>719</v>
      </c>
      <c r="BD72" s="43">
        <v>906</v>
      </c>
      <c r="BE72" s="43">
        <v>956</v>
      </c>
      <c r="BF72" s="43">
        <v>1062</v>
      </c>
      <c r="BG72" s="43">
        <v>905</v>
      </c>
      <c r="BH72" s="43">
        <v>720</v>
      </c>
      <c r="BI72" s="43">
        <v>773</v>
      </c>
      <c r="BJ72" s="43">
        <v>911</v>
      </c>
      <c r="BK72" s="43">
        <v>944</v>
      </c>
      <c r="BL72" s="43">
        <v>1244</v>
      </c>
      <c r="BM72" s="43">
        <v>1477</v>
      </c>
      <c r="BN72" s="43">
        <v>1076</v>
      </c>
      <c r="BO72" s="43">
        <v>1103</v>
      </c>
      <c r="BP72" s="43">
        <v>1260</v>
      </c>
      <c r="BQ72" s="43">
        <v>1851</v>
      </c>
      <c r="BR72" s="43">
        <v>1290</v>
      </c>
      <c r="BS72" s="43">
        <v>1038</v>
      </c>
      <c r="BT72" s="43">
        <v>973</v>
      </c>
      <c r="BU72" s="43">
        <v>1312</v>
      </c>
      <c r="BV72" s="43">
        <v>1278</v>
      </c>
      <c r="BW72" s="43">
        <v>1224</v>
      </c>
      <c r="BX72" s="43">
        <v>1779</v>
      </c>
      <c r="BY72" s="43">
        <v>1815</v>
      </c>
      <c r="BZ72" s="43">
        <v>1313</v>
      </c>
      <c r="CA72" s="43">
        <v>1311</v>
      </c>
      <c r="CB72" s="43">
        <v>1245</v>
      </c>
      <c r="CC72" s="43">
        <v>1219</v>
      </c>
      <c r="CD72" s="43">
        <v>1333</v>
      </c>
      <c r="CE72" s="43">
        <v>1197</v>
      </c>
      <c r="CF72" s="43">
        <v>1355</v>
      </c>
      <c r="CG72" s="43">
        <v>1560</v>
      </c>
      <c r="CH72" s="43">
        <v>1428</v>
      </c>
      <c r="CI72" s="43">
        <v>1526</v>
      </c>
      <c r="CJ72" s="43">
        <v>2309</v>
      </c>
      <c r="CK72" s="43">
        <v>2185</v>
      </c>
      <c r="CL72" s="43">
        <v>1669</v>
      </c>
      <c r="CM72" s="43">
        <v>1461</v>
      </c>
      <c r="CN72" s="43">
        <v>1588</v>
      </c>
      <c r="CO72" s="43">
        <v>1624</v>
      </c>
      <c r="CQ72" s="9"/>
      <c r="CR72" s="9"/>
    </row>
    <row r="73" spans="2:96" s="8" customFormat="1" ht="16.5" customHeight="1" x14ac:dyDescent="0.25">
      <c r="C73" s="8" t="s">
        <v>64</v>
      </c>
      <c r="D73" s="8">
        <v>739.21220623620991</v>
      </c>
      <c r="E73" s="8">
        <v>954.81545962578991</v>
      </c>
      <c r="F73" s="8">
        <v>772.70394808712001</v>
      </c>
      <c r="G73" s="8">
        <v>676.66967164433004</v>
      </c>
      <c r="H73" s="8">
        <v>773.83322940130995</v>
      </c>
      <c r="I73" s="8">
        <v>733.91274246722992</v>
      </c>
      <c r="J73" s="8">
        <v>806.25349709007003</v>
      </c>
      <c r="K73" s="8">
        <v>700.29699821009001</v>
      </c>
      <c r="L73" s="8">
        <v>683.52515468320996</v>
      </c>
      <c r="M73" s="8">
        <v>782.50293265229993</v>
      </c>
      <c r="N73" s="8">
        <v>819</v>
      </c>
      <c r="O73" s="8">
        <v>865.43909628458994</v>
      </c>
      <c r="P73" s="8">
        <v>864</v>
      </c>
      <c r="Q73" s="8">
        <v>1118</v>
      </c>
      <c r="R73" s="8">
        <v>1024</v>
      </c>
      <c r="S73" s="8">
        <v>668</v>
      </c>
      <c r="T73" s="8">
        <v>599</v>
      </c>
      <c r="U73" s="8">
        <v>634</v>
      </c>
      <c r="V73" s="8">
        <v>663</v>
      </c>
      <c r="W73" s="8">
        <v>652</v>
      </c>
      <c r="X73" s="8">
        <v>817</v>
      </c>
      <c r="Y73" s="8">
        <v>875</v>
      </c>
      <c r="Z73" s="8">
        <v>981</v>
      </c>
      <c r="AA73" s="8">
        <v>1082</v>
      </c>
      <c r="AB73" s="8">
        <v>999</v>
      </c>
      <c r="AC73" s="8">
        <v>1426</v>
      </c>
      <c r="AD73" s="8">
        <v>1211</v>
      </c>
      <c r="AE73" s="8">
        <v>1055</v>
      </c>
      <c r="AF73" s="8">
        <v>1016</v>
      </c>
      <c r="AG73" s="8">
        <v>1149</v>
      </c>
      <c r="AH73" s="8">
        <v>1073</v>
      </c>
      <c r="AI73" s="8">
        <v>1035</v>
      </c>
      <c r="AJ73" s="8">
        <v>1033</v>
      </c>
      <c r="AK73" s="8">
        <v>1029</v>
      </c>
      <c r="AL73" s="8">
        <v>1239</v>
      </c>
      <c r="AM73" s="8">
        <v>1170</v>
      </c>
      <c r="AN73" s="8">
        <v>1166</v>
      </c>
      <c r="AO73" s="8">
        <v>1546</v>
      </c>
      <c r="AP73" s="8">
        <v>1288</v>
      </c>
      <c r="AQ73" s="8">
        <v>970</v>
      </c>
      <c r="AR73" s="8">
        <v>1046</v>
      </c>
      <c r="AS73" s="8">
        <v>1052</v>
      </c>
      <c r="AT73" s="8">
        <v>948</v>
      </c>
      <c r="AU73" s="8">
        <v>967</v>
      </c>
      <c r="AV73" s="8">
        <v>858</v>
      </c>
      <c r="AW73" s="8">
        <v>897</v>
      </c>
      <c r="AX73" s="8">
        <v>1028</v>
      </c>
      <c r="AY73" s="8">
        <v>1106</v>
      </c>
      <c r="AZ73" s="8">
        <v>1066</v>
      </c>
      <c r="BA73" s="43">
        <v>1442</v>
      </c>
      <c r="BB73" s="43">
        <v>1155</v>
      </c>
      <c r="BC73" s="43">
        <v>773</v>
      </c>
      <c r="BD73" s="43">
        <v>995</v>
      </c>
      <c r="BE73" s="43">
        <v>1027</v>
      </c>
      <c r="BF73" s="43">
        <v>1194</v>
      </c>
      <c r="BG73" s="43">
        <v>1023</v>
      </c>
      <c r="BH73" s="43">
        <v>886</v>
      </c>
      <c r="BI73" s="43">
        <v>964</v>
      </c>
      <c r="BJ73" s="43">
        <v>1090</v>
      </c>
      <c r="BK73" s="43">
        <v>1035</v>
      </c>
      <c r="BL73" s="43">
        <v>1179</v>
      </c>
      <c r="BM73" s="43">
        <v>1460</v>
      </c>
      <c r="BN73" s="43">
        <v>1060</v>
      </c>
      <c r="BO73" s="43">
        <v>1118</v>
      </c>
      <c r="BP73" s="43">
        <v>1218</v>
      </c>
      <c r="BQ73" s="43">
        <v>1229</v>
      </c>
      <c r="BR73" s="43">
        <v>1321</v>
      </c>
      <c r="BS73" s="43">
        <v>1067</v>
      </c>
      <c r="BT73" s="43">
        <v>1044</v>
      </c>
      <c r="BU73" s="43">
        <v>1260</v>
      </c>
      <c r="BV73" s="43">
        <v>1400</v>
      </c>
      <c r="BW73" s="43">
        <v>1257</v>
      </c>
      <c r="BX73" s="43">
        <v>1349</v>
      </c>
      <c r="BY73" s="43">
        <v>1511</v>
      </c>
      <c r="BZ73" s="43">
        <v>1306</v>
      </c>
      <c r="CA73" s="43">
        <v>1115</v>
      </c>
      <c r="CB73" s="43">
        <v>1134</v>
      </c>
      <c r="CC73" s="43">
        <v>1364</v>
      </c>
      <c r="CD73" s="43">
        <v>1333</v>
      </c>
      <c r="CE73" s="43">
        <v>1161</v>
      </c>
      <c r="CF73" s="43">
        <v>1287</v>
      </c>
      <c r="CG73" s="43">
        <v>1543</v>
      </c>
      <c r="CH73" s="43">
        <v>1602</v>
      </c>
      <c r="CI73" s="43">
        <v>1624</v>
      </c>
      <c r="CJ73" s="43">
        <v>4856</v>
      </c>
      <c r="CK73" s="43">
        <v>1761</v>
      </c>
      <c r="CL73" s="43">
        <v>1631</v>
      </c>
      <c r="CM73" s="43">
        <v>1384</v>
      </c>
      <c r="CN73" s="43">
        <v>1471</v>
      </c>
      <c r="CO73" s="43">
        <v>1689</v>
      </c>
      <c r="CQ73" s="9"/>
      <c r="CR73" s="9"/>
    </row>
    <row r="74" spans="2:96" s="8" customFormat="1" ht="16.5" customHeight="1" x14ac:dyDescent="0.25"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CB74" s="22"/>
      <c r="CC74" s="22"/>
      <c r="CD74" s="22"/>
      <c r="CE74" s="22"/>
      <c r="CF74" s="22"/>
      <c r="CG74" s="22"/>
      <c r="CH74" s="22"/>
      <c r="CI74" s="22"/>
      <c r="CJ74" s="121"/>
      <c r="CK74" s="22"/>
      <c r="CL74" s="22"/>
      <c r="CM74" s="22"/>
      <c r="CN74" s="22"/>
      <c r="CO74" s="22"/>
      <c r="CQ74" s="9"/>
      <c r="CR74" s="9"/>
    </row>
    <row r="75" spans="2:96" s="11" customFormat="1" ht="16.5" hidden="1" customHeight="1" x14ac:dyDescent="0.25">
      <c r="B75" s="58" t="s">
        <v>65</v>
      </c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Q75" s="9"/>
      <c r="CR75" s="9"/>
    </row>
    <row r="76" spans="2:96" s="8" customFormat="1" ht="16.5" hidden="1" customHeight="1" x14ac:dyDescent="0.25">
      <c r="C76" s="8" t="s">
        <v>66</v>
      </c>
      <c r="D76" s="43">
        <v>73</v>
      </c>
      <c r="E76" s="43">
        <v>87</v>
      </c>
      <c r="F76" s="43">
        <v>59</v>
      </c>
      <c r="G76" s="43">
        <v>66</v>
      </c>
      <c r="H76" s="43">
        <v>59</v>
      </c>
      <c r="I76" s="43">
        <v>49</v>
      </c>
      <c r="J76" s="43">
        <v>52</v>
      </c>
      <c r="K76" s="43">
        <v>49</v>
      </c>
      <c r="L76" s="43">
        <v>53</v>
      </c>
      <c r="M76" s="43">
        <v>45</v>
      </c>
      <c r="N76" s="43">
        <v>54</v>
      </c>
      <c r="O76" s="43">
        <v>48</v>
      </c>
      <c r="P76" s="43">
        <v>65</v>
      </c>
      <c r="Q76" s="43">
        <v>71</v>
      </c>
      <c r="R76" s="43">
        <v>57</v>
      </c>
      <c r="S76" s="43">
        <v>33</v>
      </c>
      <c r="T76" s="43">
        <v>36</v>
      </c>
      <c r="U76" s="43">
        <v>41</v>
      </c>
      <c r="V76" s="43">
        <v>28</v>
      </c>
      <c r="W76" s="43">
        <v>33</v>
      </c>
      <c r="X76" s="43">
        <v>36</v>
      </c>
      <c r="Y76" s="43">
        <v>39</v>
      </c>
      <c r="Z76" s="43">
        <v>58</v>
      </c>
      <c r="AA76" s="43">
        <v>80</v>
      </c>
      <c r="AB76" s="43">
        <v>69</v>
      </c>
      <c r="AC76" s="43">
        <v>86</v>
      </c>
      <c r="AD76" s="43">
        <v>75</v>
      </c>
      <c r="AE76" s="43">
        <v>57</v>
      </c>
      <c r="AF76" s="43">
        <v>56</v>
      </c>
      <c r="AG76" s="43">
        <v>69</v>
      </c>
      <c r="AH76" s="43">
        <v>61</v>
      </c>
      <c r="AI76" s="43">
        <v>61</v>
      </c>
      <c r="AJ76" s="43">
        <v>66</v>
      </c>
      <c r="AK76" s="43">
        <v>59</v>
      </c>
      <c r="AL76" s="43">
        <v>59</v>
      </c>
      <c r="AM76" s="43">
        <v>56</v>
      </c>
      <c r="AN76" s="8">
        <v>65</v>
      </c>
      <c r="AO76" s="8">
        <v>79</v>
      </c>
      <c r="AP76" s="43">
        <v>59</v>
      </c>
      <c r="AQ76" s="43">
        <v>56</v>
      </c>
      <c r="AR76" s="43">
        <v>42</v>
      </c>
      <c r="AS76" s="43">
        <v>55</v>
      </c>
      <c r="AT76" s="43">
        <v>34</v>
      </c>
      <c r="AU76" s="43">
        <v>52</v>
      </c>
      <c r="AV76" s="43">
        <v>41</v>
      </c>
      <c r="AW76" s="43">
        <v>35</v>
      </c>
      <c r="AX76" s="43">
        <v>46</v>
      </c>
      <c r="AY76" s="43">
        <v>57</v>
      </c>
      <c r="AZ76" s="43">
        <v>60</v>
      </c>
      <c r="BA76" s="43">
        <v>115</v>
      </c>
      <c r="BB76" s="43">
        <v>135</v>
      </c>
      <c r="BC76" s="43">
        <v>82</v>
      </c>
      <c r="BD76" s="43">
        <v>91</v>
      </c>
      <c r="BE76" s="43">
        <v>87</v>
      </c>
      <c r="BF76" s="43">
        <v>96</v>
      </c>
      <c r="BG76" s="43">
        <v>96</v>
      </c>
      <c r="BH76" s="43">
        <v>101</v>
      </c>
      <c r="BI76" s="43">
        <v>101</v>
      </c>
      <c r="BJ76" s="43">
        <v>100</v>
      </c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Q76" s="9"/>
      <c r="CR76" s="9"/>
    </row>
    <row r="77" spans="2:96" s="8" customFormat="1" ht="16.5" hidden="1" customHeight="1" x14ac:dyDescent="0.25">
      <c r="C77" s="8" t="s">
        <v>64</v>
      </c>
      <c r="D77" s="43">
        <v>522</v>
      </c>
      <c r="E77" s="43">
        <v>432</v>
      </c>
      <c r="F77" s="43">
        <v>352</v>
      </c>
      <c r="G77" s="43">
        <v>302</v>
      </c>
      <c r="H77" s="43">
        <v>351</v>
      </c>
      <c r="I77" s="43">
        <v>289</v>
      </c>
      <c r="J77" s="43">
        <v>369</v>
      </c>
      <c r="K77" s="43">
        <v>306</v>
      </c>
      <c r="L77" s="43">
        <v>272</v>
      </c>
      <c r="M77" s="43">
        <v>397</v>
      </c>
      <c r="N77" s="43">
        <v>388</v>
      </c>
      <c r="O77" s="43">
        <v>365</v>
      </c>
      <c r="P77" s="43">
        <v>438</v>
      </c>
      <c r="Q77" s="43">
        <v>393</v>
      </c>
      <c r="R77" s="43">
        <v>487</v>
      </c>
      <c r="S77" s="43">
        <v>412</v>
      </c>
      <c r="T77" s="43">
        <v>294</v>
      </c>
      <c r="U77" s="43">
        <v>357</v>
      </c>
      <c r="V77" s="43">
        <v>309</v>
      </c>
      <c r="W77" s="43">
        <v>285</v>
      </c>
      <c r="X77" s="43">
        <v>298</v>
      </c>
      <c r="Y77" s="43">
        <v>333</v>
      </c>
      <c r="Z77" s="43">
        <v>559</v>
      </c>
      <c r="AA77" s="43">
        <v>595</v>
      </c>
      <c r="AB77" s="43">
        <v>463</v>
      </c>
      <c r="AC77" s="43">
        <v>585</v>
      </c>
      <c r="AD77" s="43">
        <v>551</v>
      </c>
      <c r="AE77" s="43">
        <v>398</v>
      </c>
      <c r="AF77" s="43">
        <v>345</v>
      </c>
      <c r="AG77" s="43">
        <v>378</v>
      </c>
      <c r="AH77" s="43">
        <v>374</v>
      </c>
      <c r="AI77" s="43">
        <v>391</v>
      </c>
      <c r="AJ77" s="43">
        <v>372</v>
      </c>
      <c r="AK77" s="43">
        <v>447</v>
      </c>
      <c r="AL77" s="43">
        <v>585</v>
      </c>
      <c r="AM77" s="43">
        <v>477</v>
      </c>
      <c r="AN77" s="8">
        <v>459</v>
      </c>
      <c r="AO77" s="8">
        <v>446</v>
      </c>
      <c r="AP77" s="43">
        <v>437</v>
      </c>
      <c r="AQ77" s="43">
        <v>286</v>
      </c>
      <c r="AR77" s="43">
        <v>386</v>
      </c>
      <c r="AS77" s="43">
        <v>371</v>
      </c>
      <c r="AT77" s="43">
        <v>279</v>
      </c>
      <c r="AU77" s="43">
        <v>316</v>
      </c>
      <c r="AV77" s="43">
        <v>287</v>
      </c>
      <c r="AW77" s="43">
        <v>430</v>
      </c>
      <c r="AX77" s="43">
        <v>364</v>
      </c>
      <c r="AY77" s="43">
        <v>363</v>
      </c>
      <c r="AZ77" s="43">
        <v>372</v>
      </c>
      <c r="BA77" s="43">
        <v>511</v>
      </c>
      <c r="BB77" s="43">
        <v>466</v>
      </c>
      <c r="BC77" s="43">
        <v>316</v>
      </c>
      <c r="BD77" s="43">
        <v>352</v>
      </c>
      <c r="BE77" s="43">
        <v>365</v>
      </c>
      <c r="BF77" s="43">
        <v>354</v>
      </c>
      <c r="BG77" s="43">
        <v>362</v>
      </c>
      <c r="BH77" s="43">
        <v>377</v>
      </c>
      <c r="BI77" s="43">
        <v>684</v>
      </c>
      <c r="BJ77" s="43">
        <v>512</v>
      </c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Q77" s="9"/>
      <c r="CR77" s="9"/>
    </row>
    <row r="78" spans="2:96" s="8" customFormat="1" ht="16.5" hidden="1" customHeight="1" x14ac:dyDescent="0.25"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CQ78" s="9"/>
      <c r="CR78" s="9"/>
    </row>
    <row r="79" spans="2:96" s="11" customFormat="1" ht="16.5" customHeight="1" x14ac:dyDescent="0.25">
      <c r="B79" s="58" t="s">
        <v>35</v>
      </c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Q79" s="9"/>
      <c r="CR79" s="9"/>
    </row>
    <row r="80" spans="2:96" s="8" customFormat="1" ht="16.5" customHeight="1" x14ac:dyDescent="0.25">
      <c r="C80" s="8" t="s">
        <v>66</v>
      </c>
      <c r="D80" s="43">
        <v>716</v>
      </c>
      <c r="E80" s="43">
        <v>885</v>
      </c>
      <c r="F80" s="43">
        <v>904</v>
      </c>
      <c r="G80" s="43">
        <v>763</v>
      </c>
      <c r="H80" s="43">
        <v>943</v>
      </c>
      <c r="I80" s="43">
        <v>835</v>
      </c>
      <c r="J80" s="43">
        <v>830</v>
      </c>
      <c r="K80" s="43">
        <v>675</v>
      </c>
      <c r="L80" s="43">
        <v>748</v>
      </c>
      <c r="M80" s="43">
        <v>811</v>
      </c>
      <c r="N80" s="43">
        <v>894</v>
      </c>
      <c r="O80" s="43">
        <v>882</v>
      </c>
      <c r="P80" s="43">
        <v>1195</v>
      </c>
      <c r="Q80" s="43">
        <v>1272</v>
      </c>
      <c r="R80" s="43">
        <v>1189</v>
      </c>
      <c r="S80" s="43">
        <v>856</v>
      </c>
      <c r="T80" s="43">
        <v>813</v>
      </c>
      <c r="U80" s="43">
        <v>836</v>
      </c>
      <c r="V80" s="43">
        <v>802</v>
      </c>
      <c r="W80" s="43">
        <v>873</v>
      </c>
      <c r="X80" s="43">
        <v>1228</v>
      </c>
      <c r="Y80" s="43">
        <v>1164</v>
      </c>
      <c r="Z80" s="43">
        <v>1996</v>
      </c>
      <c r="AA80" s="43">
        <v>1341</v>
      </c>
      <c r="AB80" s="43">
        <v>1260.59097488</v>
      </c>
      <c r="AC80" s="43">
        <v>1453.1055639900001</v>
      </c>
      <c r="AD80" s="43">
        <v>1316.6943138900001</v>
      </c>
      <c r="AE80" s="43">
        <v>1026.1272219800001</v>
      </c>
      <c r="AF80" s="43">
        <v>942.24896691000004</v>
      </c>
      <c r="AG80" s="43">
        <v>955.29169007999997</v>
      </c>
      <c r="AH80" s="43">
        <v>867.50374977000001</v>
      </c>
      <c r="AI80" s="43">
        <v>790.80297593</v>
      </c>
      <c r="AJ80" s="43">
        <v>818.04515567999999</v>
      </c>
      <c r="AK80" s="43">
        <v>808</v>
      </c>
      <c r="AL80" s="43">
        <v>967</v>
      </c>
      <c r="AM80" s="43">
        <v>817</v>
      </c>
      <c r="AN80" s="8">
        <v>981</v>
      </c>
      <c r="AO80" s="8">
        <v>1042</v>
      </c>
      <c r="AP80" s="43">
        <v>898</v>
      </c>
      <c r="AQ80" s="43">
        <v>635</v>
      </c>
      <c r="AR80" s="43">
        <v>598</v>
      </c>
      <c r="AS80" s="43">
        <v>502</v>
      </c>
      <c r="AT80" s="43">
        <v>411</v>
      </c>
      <c r="AU80" s="43">
        <v>453</v>
      </c>
      <c r="AV80" s="43">
        <v>417</v>
      </c>
      <c r="AW80" s="43">
        <v>404</v>
      </c>
      <c r="AX80" s="43">
        <v>524</v>
      </c>
      <c r="AY80" s="43">
        <v>631</v>
      </c>
      <c r="AZ80" s="43">
        <v>664</v>
      </c>
      <c r="BA80" s="43">
        <v>832</v>
      </c>
      <c r="BB80" s="43">
        <v>793</v>
      </c>
      <c r="BC80" s="43">
        <v>519</v>
      </c>
      <c r="BD80" s="43">
        <v>593</v>
      </c>
      <c r="BE80" s="43">
        <v>630</v>
      </c>
      <c r="BF80" s="43">
        <v>488</v>
      </c>
      <c r="BG80" s="43">
        <v>513</v>
      </c>
      <c r="BH80" s="43">
        <v>502</v>
      </c>
      <c r="BI80" s="43">
        <v>511</v>
      </c>
      <c r="BJ80" s="43">
        <v>624</v>
      </c>
      <c r="BK80" s="43">
        <v>601</v>
      </c>
      <c r="BL80" s="43">
        <v>743</v>
      </c>
      <c r="BM80" s="43">
        <v>910</v>
      </c>
      <c r="BN80" s="43">
        <v>704</v>
      </c>
      <c r="BO80" s="43">
        <v>692</v>
      </c>
      <c r="BP80" s="43">
        <v>679</v>
      </c>
      <c r="BQ80" s="43">
        <v>771</v>
      </c>
      <c r="BR80" s="43">
        <v>674</v>
      </c>
      <c r="BS80" s="43">
        <v>573</v>
      </c>
      <c r="BT80" s="43">
        <v>566</v>
      </c>
      <c r="BU80" s="43">
        <v>662</v>
      </c>
      <c r="BV80" s="43">
        <v>783</v>
      </c>
      <c r="BW80" s="43">
        <v>743</v>
      </c>
      <c r="BX80" s="43">
        <v>862</v>
      </c>
      <c r="BY80" s="43">
        <v>958</v>
      </c>
      <c r="BZ80" s="43">
        <v>817</v>
      </c>
      <c r="CA80" s="43">
        <v>703</v>
      </c>
      <c r="CB80" s="43">
        <v>738</v>
      </c>
      <c r="CC80" s="43">
        <v>663</v>
      </c>
      <c r="CD80" s="43">
        <v>803</v>
      </c>
      <c r="CE80" s="43">
        <v>660</v>
      </c>
      <c r="CF80" s="43">
        <v>830</v>
      </c>
      <c r="CG80" s="43">
        <v>974</v>
      </c>
      <c r="CH80" s="43">
        <v>854</v>
      </c>
      <c r="CI80" s="43">
        <v>964</v>
      </c>
      <c r="CJ80" s="43">
        <v>1353</v>
      </c>
      <c r="CK80" s="43">
        <v>1504</v>
      </c>
      <c r="CL80" s="43">
        <v>1206</v>
      </c>
      <c r="CM80" s="43">
        <v>1060</v>
      </c>
      <c r="CN80" s="43">
        <v>1032</v>
      </c>
      <c r="CO80" s="43">
        <v>1161</v>
      </c>
      <c r="CQ80" s="9"/>
      <c r="CR80" s="9"/>
    </row>
    <row r="81" spans="2:96" s="8" customFormat="1" ht="16.5" customHeight="1" x14ac:dyDescent="0.25">
      <c r="C81" s="8" t="s">
        <v>67</v>
      </c>
      <c r="D81" s="43">
        <v>488.81816240000006</v>
      </c>
      <c r="E81" s="43">
        <v>611.32364884000003</v>
      </c>
      <c r="F81" s="43">
        <v>626.88077429999998</v>
      </c>
      <c r="G81" s="43">
        <v>547.32283784000003</v>
      </c>
      <c r="H81" s="43">
        <v>681.23235632000001</v>
      </c>
      <c r="I81" s="43">
        <v>587.04876349000006</v>
      </c>
      <c r="J81" s="43">
        <v>595.95698995999999</v>
      </c>
      <c r="K81" s="43">
        <v>480.07289193000003</v>
      </c>
      <c r="L81" s="43">
        <v>510.19032608999999</v>
      </c>
      <c r="M81" s="43">
        <v>566.21367432999989</v>
      </c>
      <c r="N81" s="43">
        <v>552.92143037000005</v>
      </c>
      <c r="O81" s="43">
        <v>567.70195188000002</v>
      </c>
      <c r="P81" s="43">
        <v>702.93229582000004</v>
      </c>
      <c r="Q81" s="43">
        <v>802.00480055000003</v>
      </c>
      <c r="R81" s="43">
        <v>631.52395767999997</v>
      </c>
      <c r="S81" s="43">
        <v>475.52629767000002</v>
      </c>
      <c r="T81" s="43">
        <v>560.30100722999998</v>
      </c>
      <c r="U81" s="43">
        <v>560.03390586</v>
      </c>
      <c r="V81" s="43">
        <v>552.64600280000002</v>
      </c>
      <c r="W81" s="43">
        <v>533.57788440999991</v>
      </c>
      <c r="X81" s="43">
        <v>602.33757114000014</v>
      </c>
      <c r="Y81" s="43">
        <v>749.73506309499987</v>
      </c>
      <c r="Z81" s="43">
        <v>937.85402736000003</v>
      </c>
      <c r="AA81" s="43">
        <v>899.22188571000004</v>
      </c>
      <c r="AB81" s="43">
        <v>1086</v>
      </c>
      <c r="AC81" s="43">
        <v>1226</v>
      </c>
      <c r="AD81" s="43">
        <v>1092</v>
      </c>
      <c r="AE81" s="43">
        <v>863</v>
      </c>
      <c r="AF81" s="43">
        <v>807</v>
      </c>
      <c r="AG81" s="43">
        <v>810</v>
      </c>
      <c r="AH81" s="43">
        <v>731</v>
      </c>
      <c r="AI81" s="43">
        <v>666</v>
      </c>
      <c r="AJ81" s="43">
        <v>696</v>
      </c>
      <c r="AK81" s="43">
        <v>692</v>
      </c>
      <c r="AL81" s="43">
        <v>830</v>
      </c>
      <c r="AM81" s="43">
        <v>707</v>
      </c>
      <c r="AN81" s="8">
        <v>846</v>
      </c>
      <c r="AO81" s="8">
        <v>895</v>
      </c>
      <c r="AP81" s="43">
        <v>749</v>
      </c>
      <c r="AQ81" s="43">
        <v>565</v>
      </c>
      <c r="AR81" s="43">
        <v>534</v>
      </c>
      <c r="AS81" s="43">
        <v>419</v>
      </c>
      <c r="AT81" s="43">
        <v>349</v>
      </c>
      <c r="AU81" s="43">
        <v>385</v>
      </c>
      <c r="AV81" s="43">
        <v>327</v>
      </c>
      <c r="AW81" s="43">
        <v>342</v>
      </c>
      <c r="AX81" s="43">
        <v>459</v>
      </c>
      <c r="AY81" s="43">
        <v>551</v>
      </c>
      <c r="AZ81" s="43">
        <v>566</v>
      </c>
      <c r="BA81" s="43">
        <v>717</v>
      </c>
      <c r="BB81" s="43">
        <v>671</v>
      </c>
      <c r="BC81" s="43">
        <v>438</v>
      </c>
      <c r="BD81" s="43">
        <v>473</v>
      </c>
      <c r="BE81" s="43">
        <v>547</v>
      </c>
      <c r="BF81" s="43">
        <v>401</v>
      </c>
      <c r="BG81" s="43">
        <v>438</v>
      </c>
      <c r="BH81" s="43">
        <v>384</v>
      </c>
      <c r="BI81" s="43">
        <v>422</v>
      </c>
      <c r="BJ81" s="43">
        <v>478</v>
      </c>
      <c r="BK81" s="43">
        <v>482</v>
      </c>
      <c r="BL81" s="43">
        <v>619</v>
      </c>
      <c r="BM81" s="43">
        <v>711</v>
      </c>
      <c r="BN81" s="43">
        <v>555</v>
      </c>
      <c r="BO81" s="43">
        <v>556</v>
      </c>
      <c r="BP81" s="43">
        <v>536</v>
      </c>
      <c r="BQ81" s="43">
        <v>632</v>
      </c>
      <c r="BR81" s="43">
        <v>532</v>
      </c>
      <c r="BS81" s="43">
        <v>456</v>
      </c>
      <c r="BT81" s="43">
        <v>455</v>
      </c>
      <c r="BU81" s="43">
        <v>542</v>
      </c>
      <c r="BV81" s="43">
        <v>590</v>
      </c>
      <c r="BW81" s="43">
        <v>586</v>
      </c>
      <c r="BX81" s="43">
        <v>708</v>
      </c>
      <c r="BY81" s="43">
        <v>747</v>
      </c>
      <c r="BZ81" s="43">
        <v>635</v>
      </c>
      <c r="CA81" s="43">
        <v>536</v>
      </c>
      <c r="CB81" s="43">
        <v>625</v>
      </c>
      <c r="CC81" s="43">
        <v>550</v>
      </c>
      <c r="CD81" s="43">
        <v>660</v>
      </c>
      <c r="CE81" s="43">
        <v>548</v>
      </c>
      <c r="CF81" s="43">
        <v>662</v>
      </c>
      <c r="CG81" s="43">
        <v>762</v>
      </c>
      <c r="CH81" s="43">
        <v>708</v>
      </c>
      <c r="CI81" s="43">
        <v>806</v>
      </c>
      <c r="CJ81" s="43">
        <v>1172</v>
      </c>
      <c r="CK81" s="43">
        <v>1332</v>
      </c>
      <c r="CL81" s="43">
        <v>1043</v>
      </c>
      <c r="CM81" s="43">
        <v>906</v>
      </c>
      <c r="CN81" s="43">
        <v>921</v>
      </c>
      <c r="CO81" s="43">
        <v>1018</v>
      </c>
      <c r="CQ81" s="9"/>
      <c r="CR81" s="9"/>
    </row>
    <row r="82" spans="2:96" s="8" customFormat="1" ht="16.5" customHeight="1" x14ac:dyDescent="0.25"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Q82" s="9"/>
      <c r="CR82" s="9"/>
    </row>
    <row r="83" spans="2:96" s="11" customFormat="1" ht="16.5" customHeight="1" x14ac:dyDescent="0.25">
      <c r="B83" s="58" t="s">
        <v>47</v>
      </c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Q83" s="9"/>
      <c r="CR83" s="9"/>
    </row>
    <row r="84" spans="2:96" s="8" customFormat="1" ht="16.5" customHeight="1" x14ac:dyDescent="0.25">
      <c r="C84" s="8" t="s">
        <v>66</v>
      </c>
      <c r="D84" s="43">
        <f t="shared" ref="D84:AI84" si="112">+D72+D76+D80</f>
        <v>1532</v>
      </c>
      <c r="E84" s="43">
        <f t="shared" si="112"/>
        <v>1848</v>
      </c>
      <c r="F84" s="43">
        <f t="shared" si="112"/>
        <v>1694</v>
      </c>
      <c r="G84" s="43">
        <f t="shared" si="112"/>
        <v>1481</v>
      </c>
      <c r="H84" s="43">
        <f t="shared" si="112"/>
        <v>1743</v>
      </c>
      <c r="I84" s="43">
        <f t="shared" si="112"/>
        <v>1536</v>
      </c>
      <c r="J84" s="43">
        <f t="shared" si="112"/>
        <v>1653</v>
      </c>
      <c r="K84" s="43">
        <f t="shared" si="112"/>
        <v>1380</v>
      </c>
      <c r="L84" s="43">
        <f t="shared" si="112"/>
        <v>1451</v>
      </c>
      <c r="M84" s="43">
        <f t="shared" si="112"/>
        <v>1585</v>
      </c>
      <c r="N84" s="43">
        <f t="shared" si="112"/>
        <v>1675</v>
      </c>
      <c r="O84" s="43">
        <f t="shared" si="112"/>
        <v>1725</v>
      </c>
      <c r="P84" s="43">
        <f t="shared" si="112"/>
        <v>2061</v>
      </c>
      <c r="Q84" s="43">
        <f t="shared" si="112"/>
        <v>2338</v>
      </c>
      <c r="R84" s="43">
        <f t="shared" si="112"/>
        <v>2136</v>
      </c>
      <c r="S84" s="43">
        <f t="shared" si="112"/>
        <v>1492</v>
      </c>
      <c r="T84" s="43">
        <f t="shared" si="112"/>
        <v>1417</v>
      </c>
      <c r="U84" s="43">
        <f t="shared" si="112"/>
        <v>1486</v>
      </c>
      <c r="V84" s="43">
        <f t="shared" si="112"/>
        <v>1448</v>
      </c>
      <c r="W84" s="43">
        <f t="shared" si="112"/>
        <v>1532</v>
      </c>
      <c r="X84" s="43">
        <f t="shared" si="112"/>
        <v>1969</v>
      </c>
      <c r="Y84" s="43">
        <f t="shared" si="112"/>
        <v>1933</v>
      </c>
      <c r="Z84" s="43">
        <f t="shared" si="112"/>
        <v>2948</v>
      </c>
      <c r="AA84" s="43">
        <f t="shared" si="112"/>
        <v>2369</v>
      </c>
      <c r="AB84" s="43">
        <f t="shared" si="112"/>
        <v>2310.59097488</v>
      </c>
      <c r="AC84" s="43">
        <f t="shared" si="112"/>
        <v>2793.1055639900001</v>
      </c>
      <c r="AD84" s="43">
        <f t="shared" si="112"/>
        <v>2507.6943138900001</v>
      </c>
      <c r="AE84" s="43">
        <f t="shared" si="112"/>
        <v>2014.1272219800001</v>
      </c>
      <c r="AF84" s="43">
        <f t="shared" si="112"/>
        <v>1881.24896691</v>
      </c>
      <c r="AG84" s="43">
        <f t="shared" si="112"/>
        <v>2004.2916900800001</v>
      </c>
      <c r="AH84" s="43">
        <f t="shared" si="112"/>
        <v>1851.50374977</v>
      </c>
      <c r="AI84" s="43">
        <f t="shared" si="112"/>
        <v>1725.80297593</v>
      </c>
      <c r="AJ84" s="43">
        <f t="shared" ref="AJ84:BJ84" si="113">+AJ72+AJ76+AJ80</f>
        <v>1828.0451556799999</v>
      </c>
      <c r="AK84" s="43">
        <f t="shared" si="113"/>
        <v>1754</v>
      </c>
      <c r="AL84" s="43">
        <f t="shared" si="113"/>
        <v>2105</v>
      </c>
      <c r="AM84" s="43">
        <f t="shared" si="113"/>
        <v>1867</v>
      </c>
      <c r="AN84" s="43">
        <f t="shared" si="113"/>
        <v>2344</v>
      </c>
      <c r="AO84" s="43">
        <f t="shared" si="113"/>
        <v>2571</v>
      </c>
      <c r="AP84" s="43">
        <f t="shared" si="113"/>
        <v>2111</v>
      </c>
      <c r="AQ84" s="43">
        <f t="shared" si="113"/>
        <v>1543</v>
      </c>
      <c r="AR84" s="43">
        <f t="shared" si="113"/>
        <v>1542</v>
      </c>
      <c r="AS84" s="43">
        <f t="shared" si="113"/>
        <v>1393</v>
      </c>
      <c r="AT84" s="43">
        <f t="shared" si="113"/>
        <v>1085</v>
      </c>
      <c r="AU84" s="43">
        <f t="shared" si="113"/>
        <v>1233</v>
      </c>
      <c r="AV84" s="43">
        <f t="shared" si="113"/>
        <v>1060</v>
      </c>
      <c r="AW84" s="43">
        <f t="shared" si="113"/>
        <v>1042</v>
      </c>
      <c r="AX84" s="43">
        <f t="shared" si="113"/>
        <v>1331</v>
      </c>
      <c r="AY84" s="43">
        <f t="shared" si="113"/>
        <v>1449</v>
      </c>
      <c r="AZ84" s="43">
        <f t="shared" si="113"/>
        <v>1668</v>
      </c>
      <c r="BA84" s="43">
        <f t="shared" si="113"/>
        <v>2066</v>
      </c>
      <c r="BB84" s="43">
        <f t="shared" si="113"/>
        <v>1886</v>
      </c>
      <c r="BC84" s="43">
        <f t="shared" si="113"/>
        <v>1320</v>
      </c>
      <c r="BD84" s="43">
        <f t="shared" si="113"/>
        <v>1590</v>
      </c>
      <c r="BE84" s="43">
        <f t="shared" si="113"/>
        <v>1673</v>
      </c>
      <c r="BF84" s="43">
        <f t="shared" si="113"/>
        <v>1646</v>
      </c>
      <c r="BG84" s="43">
        <f t="shared" si="113"/>
        <v>1514</v>
      </c>
      <c r="BH84" s="43">
        <f t="shared" si="113"/>
        <v>1323</v>
      </c>
      <c r="BI84" s="43">
        <f t="shared" si="113"/>
        <v>1385</v>
      </c>
      <c r="BJ84" s="43">
        <f t="shared" si="113"/>
        <v>1635</v>
      </c>
      <c r="BK84" s="43">
        <f t="shared" ref="BK84:CC84" si="114">+BK80+BK72</f>
        <v>1545</v>
      </c>
      <c r="BL84" s="43">
        <f t="shared" si="114"/>
        <v>1987</v>
      </c>
      <c r="BM84" s="43">
        <f t="shared" si="114"/>
        <v>2387</v>
      </c>
      <c r="BN84" s="43">
        <f t="shared" si="114"/>
        <v>1780</v>
      </c>
      <c r="BO84" s="43">
        <f t="shared" si="114"/>
        <v>1795</v>
      </c>
      <c r="BP84" s="43">
        <f t="shared" si="114"/>
        <v>1939</v>
      </c>
      <c r="BQ84" s="43">
        <f t="shared" si="114"/>
        <v>2622</v>
      </c>
      <c r="BR84" s="43">
        <f t="shared" si="114"/>
        <v>1964</v>
      </c>
      <c r="BS84" s="43">
        <f t="shared" si="114"/>
        <v>1611</v>
      </c>
      <c r="BT84" s="43">
        <f t="shared" si="114"/>
        <v>1539</v>
      </c>
      <c r="BU84" s="43">
        <f t="shared" si="114"/>
        <v>1974</v>
      </c>
      <c r="BV84" s="43">
        <f t="shared" si="114"/>
        <v>2061</v>
      </c>
      <c r="BW84" s="43">
        <f t="shared" si="114"/>
        <v>1967</v>
      </c>
      <c r="BX84" s="43">
        <f t="shared" si="114"/>
        <v>2641</v>
      </c>
      <c r="BY84" s="43">
        <f t="shared" si="114"/>
        <v>2773</v>
      </c>
      <c r="BZ84" s="43">
        <f t="shared" si="114"/>
        <v>2130</v>
      </c>
      <c r="CA84" s="43">
        <f t="shared" si="114"/>
        <v>2014</v>
      </c>
      <c r="CB84" s="43">
        <f t="shared" si="114"/>
        <v>1983</v>
      </c>
      <c r="CC84" s="43">
        <f t="shared" si="114"/>
        <v>1882</v>
      </c>
      <c r="CD84" s="43">
        <f t="shared" ref="CD84:CE84" si="115">+CD80+CD72</f>
        <v>2136</v>
      </c>
      <c r="CE84" s="43">
        <f t="shared" si="115"/>
        <v>1857</v>
      </c>
      <c r="CF84" s="43">
        <f t="shared" ref="CF84" si="116">+CF80+CF72</f>
        <v>2185</v>
      </c>
      <c r="CG84" s="43">
        <f t="shared" ref="CG84:CL84" si="117">+CG80+CG72</f>
        <v>2534</v>
      </c>
      <c r="CH84" s="43">
        <f t="shared" si="117"/>
        <v>2282</v>
      </c>
      <c r="CI84" s="43">
        <f t="shared" si="117"/>
        <v>2490</v>
      </c>
      <c r="CJ84" s="43">
        <f t="shared" si="117"/>
        <v>3662</v>
      </c>
      <c r="CK84" s="43">
        <f t="shared" si="117"/>
        <v>3689</v>
      </c>
      <c r="CL84" s="43">
        <f t="shared" si="117"/>
        <v>2875</v>
      </c>
      <c r="CM84" s="43">
        <f t="shared" ref="CM84:CN84" si="118">+CM80+CM72</f>
        <v>2521</v>
      </c>
      <c r="CN84" s="43">
        <f t="shared" si="118"/>
        <v>2620</v>
      </c>
      <c r="CO84" s="43">
        <f t="shared" ref="CO84" si="119">+CO80+CO72</f>
        <v>2785</v>
      </c>
      <c r="CQ84" s="9"/>
      <c r="CR84" s="9"/>
    </row>
    <row r="85" spans="2:96" s="8" customFormat="1" ht="16.5" customHeight="1" x14ac:dyDescent="0.25">
      <c r="C85" s="8" t="s">
        <v>68</v>
      </c>
      <c r="D85" s="43">
        <v>1261</v>
      </c>
      <c r="E85" s="43">
        <v>1387</v>
      </c>
      <c r="F85" s="43">
        <v>1125</v>
      </c>
      <c r="G85" s="43">
        <v>978</v>
      </c>
      <c r="H85" s="43">
        <v>1125</v>
      </c>
      <c r="I85" s="43">
        <v>1023</v>
      </c>
      <c r="J85" s="43">
        <v>1175</v>
      </c>
      <c r="K85" s="43">
        <v>1006</v>
      </c>
      <c r="L85" s="43">
        <v>955</v>
      </c>
      <c r="M85" s="43">
        <v>1181</v>
      </c>
      <c r="N85" s="43">
        <v>1207</v>
      </c>
      <c r="O85" s="43">
        <v>1229</v>
      </c>
      <c r="P85" s="43">
        <f t="shared" ref="P85:AY85" si="120">+P73+P77</f>
        <v>1302</v>
      </c>
      <c r="Q85" s="43">
        <f t="shared" si="120"/>
        <v>1511</v>
      </c>
      <c r="R85" s="43">
        <f t="shared" si="120"/>
        <v>1511</v>
      </c>
      <c r="S85" s="43">
        <f t="shared" si="120"/>
        <v>1080</v>
      </c>
      <c r="T85" s="43">
        <f t="shared" si="120"/>
        <v>893</v>
      </c>
      <c r="U85" s="43">
        <f t="shared" si="120"/>
        <v>991</v>
      </c>
      <c r="V85" s="43">
        <f t="shared" si="120"/>
        <v>972</v>
      </c>
      <c r="W85" s="43">
        <f t="shared" si="120"/>
        <v>937</v>
      </c>
      <c r="X85" s="43">
        <f t="shared" si="120"/>
        <v>1115</v>
      </c>
      <c r="Y85" s="43">
        <f t="shared" si="120"/>
        <v>1208</v>
      </c>
      <c r="Z85" s="43">
        <f t="shared" si="120"/>
        <v>1540</v>
      </c>
      <c r="AA85" s="43">
        <f t="shared" si="120"/>
        <v>1677</v>
      </c>
      <c r="AB85" s="43">
        <f t="shared" si="120"/>
        <v>1462</v>
      </c>
      <c r="AC85" s="43">
        <f t="shared" si="120"/>
        <v>2011</v>
      </c>
      <c r="AD85" s="43">
        <f t="shared" si="120"/>
        <v>1762</v>
      </c>
      <c r="AE85" s="43">
        <f t="shared" si="120"/>
        <v>1453</v>
      </c>
      <c r="AF85" s="43">
        <f t="shared" si="120"/>
        <v>1361</v>
      </c>
      <c r="AG85" s="43">
        <f t="shared" si="120"/>
        <v>1527</v>
      </c>
      <c r="AH85" s="43">
        <f t="shared" si="120"/>
        <v>1447</v>
      </c>
      <c r="AI85" s="43">
        <f t="shared" si="120"/>
        <v>1426</v>
      </c>
      <c r="AJ85" s="43">
        <f t="shared" si="120"/>
        <v>1405</v>
      </c>
      <c r="AK85" s="43">
        <f t="shared" si="120"/>
        <v>1476</v>
      </c>
      <c r="AL85" s="43">
        <f t="shared" si="120"/>
        <v>1824</v>
      </c>
      <c r="AM85" s="43">
        <f t="shared" si="120"/>
        <v>1647</v>
      </c>
      <c r="AN85" s="43">
        <f t="shared" si="120"/>
        <v>1625</v>
      </c>
      <c r="AO85" s="43">
        <f t="shared" si="120"/>
        <v>1992</v>
      </c>
      <c r="AP85" s="43">
        <f t="shared" si="120"/>
        <v>1725</v>
      </c>
      <c r="AQ85" s="43">
        <f t="shared" si="120"/>
        <v>1256</v>
      </c>
      <c r="AR85" s="43">
        <f t="shared" si="120"/>
        <v>1432</v>
      </c>
      <c r="AS85" s="43">
        <f t="shared" si="120"/>
        <v>1423</v>
      </c>
      <c r="AT85" s="43">
        <f t="shared" si="120"/>
        <v>1227</v>
      </c>
      <c r="AU85" s="43">
        <f t="shared" si="120"/>
        <v>1283</v>
      </c>
      <c r="AV85" s="43">
        <f t="shared" si="120"/>
        <v>1145</v>
      </c>
      <c r="AW85" s="43">
        <f t="shared" si="120"/>
        <v>1327</v>
      </c>
      <c r="AX85" s="43">
        <f t="shared" si="120"/>
        <v>1392</v>
      </c>
      <c r="AY85" s="43">
        <f t="shared" si="120"/>
        <v>1469</v>
      </c>
      <c r="AZ85" s="43">
        <v>1438</v>
      </c>
      <c r="BA85" s="43">
        <v>1953</v>
      </c>
      <c r="BB85" s="43">
        <v>1621</v>
      </c>
      <c r="BC85" s="43">
        <v>1089</v>
      </c>
      <c r="BD85" s="43">
        <v>1347</v>
      </c>
      <c r="BE85" s="43">
        <v>1392</v>
      </c>
      <c r="BF85" s="43">
        <v>1548</v>
      </c>
      <c r="BG85" s="43">
        <v>1385</v>
      </c>
      <c r="BH85" s="43">
        <v>1263</v>
      </c>
      <c r="BI85" s="43">
        <v>1648</v>
      </c>
      <c r="BJ85" s="43">
        <v>1602</v>
      </c>
      <c r="BK85" s="43">
        <v>1035</v>
      </c>
      <c r="BL85" s="43">
        <v>1179</v>
      </c>
      <c r="BM85" s="43">
        <v>1460</v>
      </c>
      <c r="BN85" s="43">
        <v>1060</v>
      </c>
      <c r="BO85" s="43">
        <v>1118</v>
      </c>
      <c r="BP85" s="43">
        <v>1218</v>
      </c>
      <c r="BQ85" s="43">
        <v>1229</v>
      </c>
      <c r="BR85" s="43">
        <v>1321</v>
      </c>
      <c r="BS85" s="43">
        <v>1067</v>
      </c>
      <c r="BT85" s="43">
        <v>1044</v>
      </c>
      <c r="BU85" s="43">
        <v>1260</v>
      </c>
      <c r="BV85" s="43">
        <v>1400</v>
      </c>
      <c r="BW85" s="43">
        <v>1257</v>
      </c>
      <c r="BX85" s="43">
        <f>BX73</f>
        <v>1349</v>
      </c>
      <c r="BY85" s="43">
        <f>BY73</f>
        <v>1511</v>
      </c>
      <c r="BZ85" s="43">
        <v>1306</v>
      </c>
      <c r="CA85" s="43">
        <f>+CA73</f>
        <v>1115</v>
      </c>
      <c r="CB85" s="43">
        <f t="shared" ref="CB85:CC85" si="121">+CB73</f>
        <v>1134</v>
      </c>
      <c r="CC85" s="43">
        <f t="shared" si="121"/>
        <v>1364</v>
      </c>
      <c r="CD85" s="43">
        <f t="shared" ref="CD85:CE85" si="122">+CD73</f>
        <v>1333</v>
      </c>
      <c r="CE85" s="43">
        <f t="shared" si="122"/>
        <v>1161</v>
      </c>
      <c r="CF85" s="43">
        <f t="shared" ref="CF85:CG85" si="123">+CF73</f>
        <v>1287</v>
      </c>
      <c r="CG85" s="43">
        <f t="shared" si="123"/>
        <v>1543</v>
      </c>
      <c r="CH85" s="43">
        <f t="shared" ref="CH85" si="124">+CH73</f>
        <v>1602</v>
      </c>
      <c r="CI85" s="43">
        <f t="shared" ref="CI85:CJ85" si="125">+CI73</f>
        <v>1624</v>
      </c>
      <c r="CJ85" s="43">
        <f t="shared" si="125"/>
        <v>4856</v>
      </c>
      <c r="CK85" s="43">
        <f t="shared" ref="CK85:CL85" si="126">+CK73</f>
        <v>1761</v>
      </c>
      <c r="CL85" s="43">
        <f t="shared" si="126"/>
        <v>1631</v>
      </c>
      <c r="CM85" s="43">
        <f t="shared" ref="CM85:CN85" si="127">+CM73</f>
        <v>1384</v>
      </c>
      <c r="CN85" s="43">
        <f t="shared" si="127"/>
        <v>1471</v>
      </c>
      <c r="CO85" s="43">
        <f t="shared" ref="CO85" si="128">+CO73</f>
        <v>1689</v>
      </c>
      <c r="CQ85" s="9"/>
      <c r="CR85" s="9"/>
    </row>
    <row r="86" spans="2:96" s="8" customFormat="1" ht="16.5" customHeight="1" x14ac:dyDescent="0.25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Q86" s="9"/>
      <c r="CR86" s="9"/>
    </row>
    <row r="87" spans="2:96" s="8" customFormat="1" ht="15.75" x14ac:dyDescent="0.25">
      <c r="B87" s="8" t="s">
        <v>57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CI87" s="43"/>
      <c r="CJ87" s="43"/>
      <c r="CK87" s="43"/>
      <c r="CL87" s="43"/>
      <c r="CM87" s="43"/>
      <c r="CN87" s="43"/>
      <c r="CO87" s="43"/>
      <c r="CQ87" s="9"/>
      <c r="CR87" s="9"/>
    </row>
    <row r="88" spans="2:96" s="8" customFormat="1" ht="47.25" x14ac:dyDescent="0.25">
      <c r="C88" s="63" t="s">
        <v>59</v>
      </c>
      <c r="D88" s="43">
        <v>17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81.099999999999994</v>
      </c>
      <c r="O88" s="43">
        <v>48.2</v>
      </c>
      <c r="P88" s="43">
        <v>201.4</v>
      </c>
      <c r="Q88" s="43">
        <v>0</v>
      </c>
      <c r="R88" s="43">
        <v>171.3</v>
      </c>
      <c r="S88" s="43">
        <v>108.7</v>
      </c>
      <c r="T88" s="43">
        <v>0</v>
      </c>
      <c r="U88" s="43">
        <v>0</v>
      </c>
      <c r="V88" s="43">
        <v>0</v>
      </c>
      <c r="W88" s="43">
        <v>0</v>
      </c>
      <c r="X88" s="43">
        <v>289.5</v>
      </c>
      <c r="Y88" s="43">
        <v>0</v>
      </c>
      <c r="Z88" s="43">
        <v>625</v>
      </c>
      <c r="AA88" s="43">
        <v>0</v>
      </c>
      <c r="AB88" s="43">
        <v>0</v>
      </c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43">
        <v>0</v>
      </c>
      <c r="AX88" s="43">
        <v>0</v>
      </c>
      <c r="AY88" s="43">
        <v>0</v>
      </c>
      <c r="AZ88" s="43">
        <v>0</v>
      </c>
      <c r="BA88" s="43">
        <v>0</v>
      </c>
      <c r="BB88" s="43">
        <v>0</v>
      </c>
      <c r="BC88" s="43">
        <v>0</v>
      </c>
      <c r="BD88" s="43">
        <v>0</v>
      </c>
      <c r="BE88" s="43">
        <v>0</v>
      </c>
      <c r="BF88" s="43">
        <v>0</v>
      </c>
      <c r="BG88" s="43">
        <v>0</v>
      </c>
      <c r="BH88" s="43">
        <v>0</v>
      </c>
      <c r="BI88" s="43">
        <v>0</v>
      </c>
      <c r="BJ88" s="43">
        <v>0</v>
      </c>
      <c r="BK88" s="43">
        <v>0</v>
      </c>
      <c r="BL88" s="43">
        <v>0</v>
      </c>
      <c r="BM88" s="43">
        <v>0</v>
      </c>
      <c r="BN88" s="43">
        <v>0</v>
      </c>
      <c r="BO88" s="43">
        <v>0</v>
      </c>
      <c r="BP88" s="43">
        <v>0</v>
      </c>
      <c r="BQ88" s="43">
        <v>0</v>
      </c>
      <c r="BR88" s="43">
        <v>0</v>
      </c>
      <c r="BS88" s="43">
        <v>0</v>
      </c>
      <c r="BT88" s="43">
        <v>0</v>
      </c>
      <c r="BU88" s="43">
        <v>0</v>
      </c>
      <c r="BV88" s="43">
        <v>0</v>
      </c>
      <c r="BW88" s="43">
        <v>0</v>
      </c>
      <c r="BX88" s="43">
        <v>0</v>
      </c>
      <c r="BY88" s="43">
        <v>0</v>
      </c>
      <c r="BZ88" s="43">
        <v>0</v>
      </c>
      <c r="CA88" s="43">
        <v>0</v>
      </c>
      <c r="CB88" s="43">
        <v>0</v>
      </c>
      <c r="CC88" s="43">
        <v>0</v>
      </c>
      <c r="CD88" s="43">
        <v>0</v>
      </c>
      <c r="CE88" s="43">
        <v>0</v>
      </c>
      <c r="CF88" s="43">
        <v>0</v>
      </c>
      <c r="CG88" s="43">
        <v>0</v>
      </c>
      <c r="CH88" s="43">
        <v>0</v>
      </c>
      <c r="CI88" s="43">
        <v>0</v>
      </c>
      <c r="CJ88" s="43">
        <v>0</v>
      </c>
      <c r="CK88" s="43">
        <v>0</v>
      </c>
      <c r="CL88" s="43">
        <v>0</v>
      </c>
      <c r="CM88" s="43">
        <v>0</v>
      </c>
      <c r="CN88" s="43">
        <v>0</v>
      </c>
      <c r="CO88" s="43">
        <v>0</v>
      </c>
      <c r="CQ88" s="9"/>
      <c r="CR88" s="9"/>
    </row>
    <row r="89" spans="2:96" s="8" customFormat="1" ht="15.75" x14ac:dyDescent="0.25">
      <c r="CQ89" s="9"/>
      <c r="CR89" s="9"/>
    </row>
    <row r="90" spans="2:96" s="8" customFormat="1" ht="15.75" x14ac:dyDescent="0.25"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CQ90" s="9"/>
      <c r="CR90" s="9"/>
    </row>
    <row r="91" spans="2:96" s="8" customFormat="1" ht="15.75" x14ac:dyDescent="0.25">
      <c r="B91" s="56" t="s">
        <v>69</v>
      </c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</row>
    <row r="92" spans="2:96" ht="15.75" x14ac:dyDescent="0.25"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</row>
    <row r="93" spans="2:96" ht="15.75" x14ac:dyDescent="0.25"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</row>
    <row r="94" spans="2:96" ht="15.75" x14ac:dyDescent="0.25"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</row>
    <row r="95" spans="2:96" ht="15.75" x14ac:dyDescent="0.25"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</row>
    <row r="96" spans="2:96" ht="15.75" x14ac:dyDescent="0.25"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</row>
    <row r="97" spans="28:93" ht="15.75" x14ac:dyDescent="0.25"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</row>
    <row r="98" spans="28:93" ht="15.75" x14ac:dyDescent="0.25"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</row>
    <row r="99" spans="28:93" ht="15.75" x14ac:dyDescent="0.25"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</row>
    <row r="107" spans="28:93" x14ac:dyDescent="0.25"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5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V83"/>
  <sheetViews>
    <sheetView zoomScale="84" zoomScaleNormal="84" workbookViewId="0">
      <pane xSplit="3" ySplit="8" topLeftCell="BZ9" activePane="bottomRight" state="frozen"/>
      <selection activeCell="CD27" sqref="CD27"/>
      <selection pane="topRight" activeCell="CD27" sqref="CD27"/>
      <selection pane="bottomLeft" activeCell="CD27" sqref="CD27"/>
      <selection pane="bottomRight" activeCell="A25" sqref="A25"/>
    </sheetView>
  </sheetViews>
  <sheetFormatPr defaultRowHeight="15" x14ac:dyDescent="0.25"/>
  <cols>
    <col min="1" max="1" width="53.42578125" customWidth="1"/>
    <col min="2" max="3" width="9.140625" customWidth="1"/>
    <col min="4" max="15" width="9.140625" hidden="1" customWidth="1"/>
    <col min="16" max="46" width="12.5703125" hidden="1" customWidth="1"/>
    <col min="47" max="50" width="12.42578125" hidden="1" customWidth="1"/>
    <col min="51" max="54" width="12.85546875" hidden="1" customWidth="1"/>
    <col min="55" max="55" width="14" hidden="1" customWidth="1"/>
    <col min="56" max="61" width="14.85546875" hidden="1" customWidth="1"/>
    <col min="62" max="68" width="14.5703125" hidden="1" customWidth="1"/>
    <col min="69" max="71" width="14.5703125" bestFit="1" customWidth="1"/>
    <col min="72" max="93" width="14.5703125" style="17" bestFit="1" customWidth="1"/>
    <col min="94" max="94" width="10.140625" style="17" bestFit="1" customWidth="1"/>
    <col min="95" max="98" width="10.140625" bestFit="1" customWidth="1"/>
  </cols>
  <sheetData>
    <row r="1" spans="1:100" s="1" customFormat="1" ht="15.75" hidden="1" x14ac:dyDescent="0.25">
      <c r="A1" s="6" t="s">
        <v>70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100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100" s="2" customFormat="1" ht="15.75" x14ac:dyDescent="0.25">
      <c r="A3" s="51" t="s">
        <v>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6"/>
    </row>
    <row r="4" spans="1:100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100" ht="15.75" x14ac:dyDescent="0.25">
      <c r="A5" s="8"/>
      <c r="B5" s="8"/>
      <c r="C5" s="8"/>
      <c r="D5" s="37">
        <v>2019</v>
      </c>
      <c r="E5" s="37">
        <v>2019</v>
      </c>
      <c r="F5" s="37">
        <v>2019</v>
      </c>
      <c r="G5" s="37">
        <v>2019</v>
      </c>
      <c r="H5" s="37">
        <v>2019</v>
      </c>
      <c r="I5" s="37">
        <v>2019</v>
      </c>
      <c r="J5" s="37">
        <v>2019</v>
      </c>
      <c r="K5" s="37">
        <v>2019</v>
      </c>
      <c r="L5" s="37">
        <v>2019</v>
      </c>
      <c r="M5" s="37">
        <v>2019</v>
      </c>
      <c r="N5" s="37">
        <v>2019</v>
      </c>
      <c r="O5" s="37">
        <v>2019</v>
      </c>
      <c r="P5" s="37">
        <v>2020</v>
      </c>
      <c r="Q5" s="37">
        <v>2020</v>
      </c>
      <c r="R5" s="37">
        <v>2020</v>
      </c>
      <c r="S5" s="37">
        <v>2020</v>
      </c>
      <c r="T5" s="37">
        <v>2020</v>
      </c>
      <c r="U5" s="37">
        <v>2020</v>
      </c>
      <c r="V5" s="37">
        <v>2020</v>
      </c>
      <c r="W5" s="37">
        <v>2020</v>
      </c>
      <c r="X5" s="37">
        <v>2020</v>
      </c>
      <c r="Y5" s="37">
        <v>2020</v>
      </c>
      <c r="Z5" s="37">
        <v>2020</v>
      </c>
      <c r="AA5" s="37">
        <v>2020</v>
      </c>
      <c r="AB5" s="37">
        <v>2021</v>
      </c>
      <c r="AC5" s="37">
        <v>2021</v>
      </c>
      <c r="AD5" s="37">
        <v>2021</v>
      </c>
      <c r="AE5" s="37">
        <v>2021</v>
      </c>
      <c r="AF5" s="37">
        <v>2021</v>
      </c>
      <c r="AG5" s="37">
        <v>2021</v>
      </c>
      <c r="AH5" s="37">
        <v>2021</v>
      </c>
      <c r="AI5" s="37">
        <v>2021</v>
      </c>
      <c r="AJ5" s="37">
        <v>2021</v>
      </c>
      <c r="AK5" s="37">
        <v>2021</v>
      </c>
      <c r="AL5" s="37">
        <v>2021</v>
      </c>
      <c r="AM5" s="37">
        <v>2021</v>
      </c>
      <c r="AN5" s="37">
        <v>2022</v>
      </c>
      <c r="AO5" s="37">
        <v>2022</v>
      </c>
      <c r="AP5" s="37">
        <v>2022</v>
      </c>
      <c r="AQ5" s="37">
        <v>2022</v>
      </c>
      <c r="AR5" s="37">
        <v>2022</v>
      </c>
      <c r="AS5" s="37">
        <v>2022</v>
      </c>
      <c r="AT5" s="37">
        <v>2022</v>
      </c>
      <c r="AU5" s="37">
        <v>2022</v>
      </c>
      <c r="AV5" s="37">
        <v>2022</v>
      </c>
      <c r="AW5" s="37">
        <v>2022</v>
      </c>
      <c r="AX5" s="37">
        <v>2022</v>
      </c>
      <c r="AY5" s="37">
        <v>2022</v>
      </c>
      <c r="AZ5" s="37">
        <v>2023</v>
      </c>
      <c r="BA5" s="37">
        <v>2023</v>
      </c>
      <c r="BB5" s="37">
        <v>2023</v>
      </c>
      <c r="BC5" s="37">
        <v>2023</v>
      </c>
      <c r="BD5" s="37">
        <v>2023</v>
      </c>
      <c r="BE5" s="37">
        <v>2023</v>
      </c>
      <c r="BF5" s="37">
        <v>2023</v>
      </c>
      <c r="BG5" s="37">
        <v>2023</v>
      </c>
      <c r="BH5" s="37">
        <v>2023</v>
      </c>
      <c r="BI5" s="37">
        <v>2023</v>
      </c>
      <c r="BJ5" s="37">
        <v>2023</v>
      </c>
      <c r="BK5" s="37">
        <v>2023</v>
      </c>
      <c r="BL5" s="37">
        <v>2024</v>
      </c>
      <c r="BM5" s="37">
        <v>2024</v>
      </c>
      <c r="BN5" s="37">
        <v>2024</v>
      </c>
      <c r="BO5" s="37">
        <v>2024</v>
      </c>
      <c r="BP5" s="37">
        <v>2024</v>
      </c>
      <c r="BQ5" s="37">
        <v>2024</v>
      </c>
      <c r="BR5" s="37">
        <v>2024</v>
      </c>
      <c r="BS5" s="37">
        <v>2024</v>
      </c>
      <c r="BT5" s="18">
        <v>2024</v>
      </c>
      <c r="BU5" s="37">
        <v>2024</v>
      </c>
      <c r="BV5" s="37">
        <v>2024</v>
      </c>
      <c r="BW5" s="37">
        <v>2024</v>
      </c>
      <c r="BX5" s="37">
        <v>2025</v>
      </c>
      <c r="BY5" s="37">
        <v>2025</v>
      </c>
      <c r="BZ5" s="37">
        <v>2025</v>
      </c>
      <c r="CA5" s="37">
        <v>2025</v>
      </c>
      <c r="CB5" s="37">
        <v>2025</v>
      </c>
      <c r="CC5" s="37">
        <v>2025</v>
      </c>
      <c r="CD5" s="37">
        <v>2025</v>
      </c>
      <c r="CE5" s="37">
        <v>2025</v>
      </c>
      <c r="CF5" s="37">
        <v>2025</v>
      </c>
      <c r="CG5" s="37">
        <v>2025</v>
      </c>
      <c r="CH5" s="37">
        <v>2025</v>
      </c>
      <c r="CI5" s="37">
        <v>2025</v>
      </c>
      <c r="CJ5" s="37">
        <v>2026</v>
      </c>
      <c r="CK5" s="37">
        <v>2026</v>
      </c>
      <c r="CL5" s="37">
        <v>2026</v>
      </c>
      <c r="CM5" s="37">
        <v>2026</v>
      </c>
      <c r="CN5" s="37">
        <v>2026</v>
      </c>
      <c r="CO5" s="37">
        <v>2026</v>
      </c>
    </row>
    <row r="6" spans="1:100" ht="15.75" x14ac:dyDescent="0.25">
      <c r="A6" s="8"/>
      <c r="B6" s="8"/>
      <c r="C6" s="8"/>
      <c r="D6" s="38" t="s">
        <v>5</v>
      </c>
      <c r="E6" s="38" t="s">
        <v>6</v>
      </c>
      <c r="F6" s="38" t="s">
        <v>7</v>
      </c>
      <c r="G6" s="38" t="s">
        <v>8</v>
      </c>
      <c r="H6" s="38" t="s">
        <v>9</v>
      </c>
      <c r="I6" s="38" t="s">
        <v>10</v>
      </c>
      <c r="J6" s="38" t="s">
        <v>11</v>
      </c>
      <c r="K6" s="38" t="s">
        <v>12</v>
      </c>
      <c r="L6" s="38" t="s">
        <v>13</v>
      </c>
      <c r="M6" s="38" t="s">
        <v>2</v>
      </c>
      <c r="N6" s="38" t="s">
        <v>3</v>
      </c>
      <c r="O6" s="38" t="s">
        <v>4</v>
      </c>
      <c r="P6" s="38" t="s">
        <v>5</v>
      </c>
      <c r="Q6" s="38" t="s">
        <v>6</v>
      </c>
      <c r="R6" s="38" t="s">
        <v>7</v>
      </c>
      <c r="S6" s="38" t="s">
        <v>8</v>
      </c>
      <c r="T6" s="38" t="s">
        <v>9</v>
      </c>
      <c r="U6" s="38" t="s">
        <v>10</v>
      </c>
      <c r="V6" s="38" t="s">
        <v>11</v>
      </c>
      <c r="W6" s="38" t="s">
        <v>12</v>
      </c>
      <c r="X6" s="38" t="s">
        <v>13</v>
      </c>
      <c r="Y6" s="38" t="s">
        <v>2</v>
      </c>
      <c r="Z6" s="38" t="s">
        <v>3</v>
      </c>
      <c r="AA6" s="38" t="s">
        <v>4</v>
      </c>
      <c r="AB6" s="38" t="s">
        <v>5</v>
      </c>
      <c r="AC6" s="38" t="s">
        <v>6</v>
      </c>
      <c r="AD6" s="38" t="s">
        <v>7</v>
      </c>
      <c r="AE6" s="38" t="s">
        <v>8</v>
      </c>
      <c r="AF6" s="38" t="s">
        <v>9</v>
      </c>
      <c r="AG6" s="38" t="s">
        <v>14</v>
      </c>
      <c r="AH6" s="38" t="s">
        <v>15</v>
      </c>
      <c r="AI6" s="38" t="s">
        <v>16</v>
      </c>
      <c r="AJ6" s="38" t="s">
        <v>17</v>
      </c>
      <c r="AK6" s="38" t="s">
        <v>18</v>
      </c>
      <c r="AL6" s="38" t="s">
        <v>19</v>
      </c>
      <c r="AM6" s="38" t="s">
        <v>20</v>
      </c>
      <c r="AN6" s="38" t="s">
        <v>21</v>
      </c>
      <c r="AO6" s="38" t="s">
        <v>22</v>
      </c>
      <c r="AP6" s="38" t="s">
        <v>23</v>
      </c>
      <c r="AQ6" s="38" t="s">
        <v>24</v>
      </c>
      <c r="AR6" s="38" t="s">
        <v>9</v>
      </c>
      <c r="AS6" s="38" t="s">
        <v>14</v>
      </c>
      <c r="AT6" s="38" t="s">
        <v>15</v>
      </c>
      <c r="AU6" s="38" t="s">
        <v>16</v>
      </c>
      <c r="AV6" s="38" t="s">
        <v>17</v>
      </c>
      <c r="AW6" s="38" t="s">
        <v>18</v>
      </c>
      <c r="AX6" s="38" t="s">
        <v>19</v>
      </c>
      <c r="AY6" s="38" t="s">
        <v>20</v>
      </c>
      <c r="AZ6" s="38" t="s">
        <v>21</v>
      </c>
      <c r="BA6" s="38" t="s">
        <v>22</v>
      </c>
      <c r="BB6" s="38" t="s">
        <v>23</v>
      </c>
      <c r="BC6" s="38" t="s">
        <v>24</v>
      </c>
      <c r="BD6" s="38" t="s">
        <v>9</v>
      </c>
      <c r="BE6" s="38" t="s">
        <v>14</v>
      </c>
      <c r="BF6" s="38" t="s">
        <v>15</v>
      </c>
      <c r="BG6" s="38" t="s">
        <v>16</v>
      </c>
      <c r="BH6" s="38" t="s">
        <v>17</v>
      </c>
      <c r="BI6" s="38" t="s">
        <v>18</v>
      </c>
      <c r="BJ6" s="38" t="s">
        <v>19</v>
      </c>
      <c r="BK6" s="38" t="s">
        <v>20</v>
      </c>
      <c r="BL6" s="38" t="s">
        <v>21</v>
      </c>
      <c r="BM6" s="38" t="s">
        <v>22</v>
      </c>
      <c r="BN6" s="38" t="s">
        <v>23</v>
      </c>
      <c r="BO6" s="38" t="s">
        <v>24</v>
      </c>
      <c r="BP6" s="38" t="s">
        <v>9</v>
      </c>
      <c r="BQ6" s="38" t="s">
        <v>14</v>
      </c>
      <c r="BR6" s="38" t="s">
        <v>15</v>
      </c>
      <c r="BS6" s="38" t="s">
        <v>16</v>
      </c>
      <c r="BT6" s="19" t="s">
        <v>17</v>
      </c>
      <c r="BU6" s="38" t="s">
        <v>18</v>
      </c>
      <c r="BV6" s="38" t="s">
        <v>19</v>
      </c>
      <c r="BW6" s="38" t="s">
        <v>20</v>
      </c>
      <c r="BX6" s="38" t="s">
        <v>21</v>
      </c>
      <c r="BY6" s="38" t="s">
        <v>22</v>
      </c>
      <c r="BZ6" s="38" t="s">
        <v>23</v>
      </c>
      <c r="CA6" s="38" t="s">
        <v>24</v>
      </c>
      <c r="CB6" s="38" t="s">
        <v>9</v>
      </c>
      <c r="CC6" s="38" t="s">
        <v>14</v>
      </c>
      <c r="CD6" s="38" t="s">
        <v>15</v>
      </c>
      <c r="CE6" s="38" t="s">
        <v>16</v>
      </c>
      <c r="CF6" s="38" t="s">
        <v>17</v>
      </c>
      <c r="CG6" s="38" t="s">
        <v>72</v>
      </c>
      <c r="CH6" s="38" t="s">
        <v>19</v>
      </c>
      <c r="CI6" s="38" t="s">
        <v>20</v>
      </c>
      <c r="CJ6" s="38" t="s">
        <v>21</v>
      </c>
      <c r="CK6" s="38" t="s">
        <v>22</v>
      </c>
      <c r="CL6" s="38" t="s">
        <v>23</v>
      </c>
      <c r="CM6" s="38" t="s">
        <v>24</v>
      </c>
      <c r="CN6" s="38" t="s">
        <v>9</v>
      </c>
      <c r="CO6" s="38" t="s">
        <v>14</v>
      </c>
      <c r="CP6" s="108"/>
      <c r="CQ6" s="108"/>
      <c r="CR6" s="108"/>
      <c r="CS6" s="108"/>
      <c r="CT6" s="108"/>
    </row>
    <row r="7" spans="1:100" ht="15.75" x14ac:dyDescent="0.25">
      <c r="A7" s="52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CP7" s="108"/>
      <c r="CQ7" s="108"/>
      <c r="CR7" s="108"/>
      <c r="CS7" s="108"/>
      <c r="CT7" s="108"/>
    </row>
    <row r="8" spans="1:100" ht="15.75" x14ac:dyDescent="0.25">
      <c r="A8" s="5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CP8" s="108"/>
      <c r="CQ8" s="108"/>
      <c r="CR8" s="108"/>
      <c r="CS8" s="108"/>
      <c r="CT8" s="108"/>
    </row>
    <row r="9" spans="1:100" s="5" customFormat="1" ht="15.75" x14ac:dyDescent="0.25">
      <c r="A9" s="93" t="s">
        <v>25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2"/>
      <c r="BU9" s="92"/>
      <c r="BV9" s="92"/>
      <c r="BW9" s="92"/>
      <c r="BX9" s="92"/>
      <c r="BY9" s="92"/>
      <c r="BZ9" s="92"/>
      <c r="CA9" s="92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108"/>
      <c r="CQ9" s="108"/>
      <c r="CR9" s="108"/>
      <c r="CS9" s="108"/>
      <c r="CT9" s="108"/>
    </row>
    <row r="10" spans="1:100" s="5" customFormat="1" ht="15.75" x14ac:dyDescent="0.25">
      <c r="A10" s="91" t="s">
        <v>73</v>
      </c>
      <c r="B10" s="90"/>
      <c r="C10" s="90"/>
      <c r="D10" s="90">
        <v>86207</v>
      </c>
      <c r="E10" s="90">
        <v>87979</v>
      </c>
      <c r="F10" s="90">
        <v>89411</v>
      </c>
      <c r="G10" s="90">
        <v>91174</v>
      </c>
      <c r="H10" s="90">
        <v>88622</v>
      </c>
      <c r="I10" s="90">
        <v>90176</v>
      </c>
      <c r="J10" s="90">
        <v>90558</v>
      </c>
      <c r="K10" s="90">
        <v>90208</v>
      </c>
      <c r="L10" s="90">
        <v>90779</v>
      </c>
      <c r="M10" s="90">
        <v>91018</v>
      </c>
      <c r="N10" s="90">
        <v>92967</v>
      </c>
      <c r="O10" s="90">
        <v>93161</v>
      </c>
      <c r="P10" s="90">
        <v>94078</v>
      </c>
      <c r="Q10" s="90">
        <v>90396</v>
      </c>
      <c r="R10" s="90">
        <v>81901</v>
      </c>
      <c r="S10" s="90">
        <v>86762</v>
      </c>
      <c r="T10" s="90">
        <v>88651</v>
      </c>
      <c r="U10" s="90">
        <v>89533</v>
      </c>
      <c r="V10" s="90">
        <v>92173</v>
      </c>
      <c r="W10" s="90">
        <v>93516</v>
      </c>
      <c r="X10" s="90">
        <v>92874</v>
      </c>
      <c r="Y10" s="90">
        <v>91004</v>
      </c>
      <c r="Z10" s="90">
        <v>96229</v>
      </c>
      <c r="AA10" s="90">
        <v>97713</v>
      </c>
      <c r="AB10" s="90">
        <v>97318</v>
      </c>
      <c r="AC10" s="90">
        <v>98969</v>
      </c>
      <c r="AD10" s="90">
        <v>100745</v>
      </c>
      <c r="AE10" s="90">
        <v>102163</v>
      </c>
      <c r="AF10" s="90">
        <v>103003</v>
      </c>
      <c r="AG10" s="90">
        <v>105218</v>
      </c>
      <c r="AH10" s="90">
        <v>106458</v>
      </c>
      <c r="AI10" s="90">
        <v>108890</v>
      </c>
      <c r="AJ10" s="90">
        <v>106551</v>
      </c>
      <c r="AK10" s="90">
        <v>108756</v>
      </c>
      <c r="AL10" s="90">
        <v>108632</v>
      </c>
      <c r="AM10" s="90">
        <v>110541</v>
      </c>
      <c r="AN10" s="90">
        <v>108054</v>
      </c>
      <c r="AO10" s="90">
        <v>106568</v>
      </c>
      <c r="AP10" s="90">
        <v>107187</v>
      </c>
      <c r="AQ10" s="90">
        <v>102793</v>
      </c>
      <c r="AR10" s="90">
        <v>102098</v>
      </c>
      <c r="AS10" s="90">
        <v>96603</v>
      </c>
      <c r="AT10" s="90">
        <v>100966</v>
      </c>
      <c r="AU10" s="90">
        <v>99039</v>
      </c>
      <c r="AV10" s="90">
        <v>95460</v>
      </c>
      <c r="AW10" s="90">
        <v>98157</v>
      </c>
      <c r="AX10" s="90">
        <v>102886</v>
      </c>
      <c r="AY10" s="90">
        <v>99275</v>
      </c>
      <c r="AZ10" s="90">
        <v>104187</v>
      </c>
      <c r="BA10" s="90">
        <v>103379</v>
      </c>
      <c r="BB10" s="90">
        <v>104069</v>
      </c>
      <c r="BC10" s="90">
        <v>105424</v>
      </c>
      <c r="BD10" s="90">
        <v>103019</v>
      </c>
      <c r="BE10" s="90">
        <v>104761</v>
      </c>
      <c r="BF10" s="90">
        <v>106185</v>
      </c>
      <c r="BG10" s="90">
        <v>105443</v>
      </c>
      <c r="BH10" s="90">
        <v>101945</v>
      </c>
      <c r="BI10" s="90">
        <v>100783</v>
      </c>
      <c r="BJ10" s="90">
        <v>105334</v>
      </c>
      <c r="BK10" s="90">
        <v>107635</v>
      </c>
      <c r="BL10" s="90">
        <v>108153</v>
      </c>
      <c r="BM10" s="90">
        <v>111214</v>
      </c>
      <c r="BN10" s="90">
        <v>113566</v>
      </c>
      <c r="BO10" s="90">
        <v>111307</v>
      </c>
      <c r="BP10" s="90">
        <v>113814</v>
      </c>
      <c r="BQ10" s="90">
        <v>114655</v>
      </c>
      <c r="BR10" s="90">
        <v>118299</v>
      </c>
      <c r="BS10" s="90">
        <v>118572</v>
      </c>
      <c r="BT10" s="92">
        <v>120788</v>
      </c>
      <c r="BU10" s="92">
        <v>120941</v>
      </c>
      <c r="BV10" s="92">
        <v>125091</v>
      </c>
      <c r="BW10" s="92">
        <v>123200</v>
      </c>
      <c r="BX10" s="92">
        <v>127138</v>
      </c>
      <c r="BY10" s="92">
        <v>127546</v>
      </c>
      <c r="BZ10" s="92">
        <v>124645</v>
      </c>
      <c r="CA10" s="92">
        <v>122505</v>
      </c>
      <c r="CB10" s="27">
        <v>126845</v>
      </c>
      <c r="CC10" s="27">
        <v>129526</v>
      </c>
      <c r="CD10" s="27">
        <v>131109</v>
      </c>
      <c r="CE10" s="27">
        <v>133479</v>
      </c>
      <c r="CF10" s="27">
        <v>137978</v>
      </c>
      <c r="CG10" s="27">
        <v>139798</v>
      </c>
      <c r="CH10" s="27">
        <v>140892</v>
      </c>
      <c r="CI10" s="27">
        <v>138748</v>
      </c>
      <c r="CJ10" s="27">
        <v>140936</v>
      </c>
      <c r="CK10" s="27">
        <v>145705</v>
      </c>
      <c r="CL10" s="27">
        <v>140520</v>
      </c>
      <c r="CM10" s="27">
        <v>145228</v>
      </c>
      <c r="CN10" s="27">
        <v>150443</v>
      </c>
      <c r="CO10" s="27">
        <v>152925</v>
      </c>
      <c r="CP10" s="108"/>
      <c r="CQ10" s="108"/>
      <c r="CR10" s="108"/>
      <c r="CS10" s="108"/>
      <c r="CT10" s="108"/>
    </row>
    <row r="11" spans="1:100" s="5" customFormat="1" ht="15.75" x14ac:dyDescent="0.25">
      <c r="A11" s="91" t="s">
        <v>90</v>
      </c>
      <c r="B11" s="90"/>
      <c r="C11" s="90"/>
      <c r="D11" s="89">
        <v>3410</v>
      </c>
      <c r="E11" s="89">
        <v>3578</v>
      </c>
      <c r="F11" s="89">
        <v>3602</v>
      </c>
      <c r="G11" s="89">
        <v>3682</v>
      </c>
      <c r="H11" s="89">
        <v>3591</v>
      </c>
      <c r="I11" s="89">
        <v>3682</v>
      </c>
      <c r="J11" s="89">
        <v>3680</v>
      </c>
      <c r="K11" s="89">
        <v>3697</v>
      </c>
      <c r="L11" s="89">
        <v>3750</v>
      </c>
      <c r="M11" s="89">
        <v>3800</v>
      </c>
      <c r="N11" s="89">
        <v>3911</v>
      </c>
      <c r="O11" s="89">
        <v>3939</v>
      </c>
      <c r="P11" s="89">
        <f t="shared" ref="P11:AJ11" si="0">+P14-P10</f>
        <v>4038</v>
      </c>
      <c r="Q11" s="89">
        <f t="shared" si="0"/>
        <v>4039</v>
      </c>
      <c r="R11" s="89">
        <f t="shared" si="0"/>
        <v>3933</v>
      </c>
      <c r="S11" s="89">
        <f t="shared" si="0"/>
        <v>4155</v>
      </c>
      <c r="T11" s="89">
        <f t="shared" si="0"/>
        <v>4253</v>
      </c>
      <c r="U11" s="89">
        <f t="shared" si="0"/>
        <v>4303</v>
      </c>
      <c r="V11" s="89">
        <f t="shared" si="0"/>
        <v>4460</v>
      </c>
      <c r="W11" s="89">
        <f t="shared" si="0"/>
        <v>4530</v>
      </c>
      <c r="X11" s="89">
        <f t="shared" si="0"/>
        <v>4664</v>
      </c>
      <c r="Y11" s="89">
        <f t="shared" si="0"/>
        <v>4805</v>
      </c>
      <c r="Z11" s="89">
        <f t="shared" si="0"/>
        <v>5227</v>
      </c>
      <c r="AA11" s="89">
        <f t="shared" si="0"/>
        <v>5560</v>
      </c>
      <c r="AB11" s="89">
        <f t="shared" si="0"/>
        <v>5671</v>
      </c>
      <c r="AC11" s="89">
        <f t="shared" si="0"/>
        <v>6064</v>
      </c>
      <c r="AD11" s="89">
        <f t="shared" si="0"/>
        <v>6250</v>
      </c>
      <c r="AE11" s="89">
        <f t="shared" si="0"/>
        <v>6490</v>
      </c>
      <c r="AF11" s="89">
        <f t="shared" si="0"/>
        <v>6674</v>
      </c>
      <c r="AG11" s="89">
        <f t="shared" si="0"/>
        <v>6967</v>
      </c>
      <c r="AH11" s="89">
        <f t="shared" si="0"/>
        <v>7055</v>
      </c>
      <c r="AI11" s="89">
        <f t="shared" si="0"/>
        <v>7417</v>
      </c>
      <c r="AJ11" s="89">
        <f t="shared" si="0"/>
        <v>7407</v>
      </c>
      <c r="AK11" s="89">
        <v>7742</v>
      </c>
      <c r="AL11" s="89">
        <v>7865</v>
      </c>
      <c r="AM11" s="89">
        <v>9016</v>
      </c>
      <c r="AN11" s="89">
        <v>8788</v>
      </c>
      <c r="AO11" s="89">
        <v>8980</v>
      </c>
      <c r="AP11" s="89">
        <v>9094</v>
      </c>
      <c r="AQ11" s="89">
        <v>8841</v>
      </c>
      <c r="AR11" s="89">
        <v>8994</v>
      </c>
      <c r="AS11" s="89">
        <v>8871</v>
      </c>
      <c r="AT11" s="89">
        <v>9453</v>
      </c>
      <c r="AU11" s="89">
        <v>9540</v>
      </c>
      <c r="AV11" s="89">
        <v>9569</v>
      </c>
      <c r="AW11" s="89">
        <v>10186</v>
      </c>
      <c r="AX11" s="89">
        <v>10804</v>
      </c>
      <c r="AY11" s="89">
        <v>11541</v>
      </c>
      <c r="AZ11" s="89">
        <f>+AZ14-AZ10</f>
        <v>11203</v>
      </c>
      <c r="BA11" s="89">
        <f>+BA14-BA10</f>
        <v>11591</v>
      </c>
      <c r="BB11" s="89">
        <f>+BB14-BB10</f>
        <v>11804</v>
      </c>
      <c r="BC11" s="89">
        <f>+BC14-BC10</f>
        <v>11860</v>
      </c>
      <c r="BD11" s="89">
        <v>11818</v>
      </c>
      <c r="BE11" s="89">
        <v>12053</v>
      </c>
      <c r="BF11" s="89">
        <v>12260</v>
      </c>
      <c r="BG11" s="89">
        <v>12307</v>
      </c>
      <c r="BH11" s="89">
        <v>12259</v>
      </c>
      <c r="BI11" s="89">
        <v>12686</v>
      </c>
      <c r="BJ11" s="89">
        <v>13198</v>
      </c>
      <c r="BK11" s="89">
        <v>13588</v>
      </c>
      <c r="BL11" s="89">
        <v>13742</v>
      </c>
      <c r="BM11" s="89">
        <v>14196</v>
      </c>
      <c r="BN11" s="89">
        <v>14455</v>
      </c>
      <c r="BO11" s="89">
        <v>14343</v>
      </c>
      <c r="BP11" s="89">
        <v>14743</v>
      </c>
      <c r="BQ11" s="89">
        <f>+BQ14-BQ10</f>
        <v>15061</v>
      </c>
      <c r="BR11" s="89">
        <v>15321</v>
      </c>
      <c r="BS11" s="89">
        <v>15363</v>
      </c>
      <c r="BT11" s="88">
        <v>15620</v>
      </c>
      <c r="BU11" s="88">
        <v>15626</v>
      </c>
      <c r="BV11" s="88">
        <v>16243</v>
      </c>
      <c r="BW11" s="88">
        <v>17220</v>
      </c>
      <c r="BX11" s="88">
        <f>BX14-BX10</f>
        <v>17250</v>
      </c>
      <c r="BY11" s="88">
        <v>17077</v>
      </c>
      <c r="BZ11" s="88">
        <v>16884</v>
      </c>
      <c r="CA11" s="88">
        <v>16546</v>
      </c>
      <c r="CB11" s="29">
        <v>16834</v>
      </c>
      <c r="CC11" s="29">
        <v>17138</v>
      </c>
      <c r="CD11" s="29">
        <v>17316</v>
      </c>
      <c r="CE11" s="29">
        <v>17507</v>
      </c>
      <c r="CF11" s="29">
        <v>17906</v>
      </c>
      <c r="CG11" s="29">
        <v>18196</v>
      </c>
      <c r="CH11" s="29">
        <v>18444</v>
      </c>
      <c r="CI11" s="29">
        <f>+CI14-CI10</f>
        <v>20193</v>
      </c>
      <c r="CJ11" s="29">
        <v>22905</v>
      </c>
      <c r="CK11" s="29">
        <v>22837</v>
      </c>
      <c r="CL11" s="29">
        <v>22128</v>
      </c>
      <c r="CM11" s="29">
        <v>22658</v>
      </c>
      <c r="CN11" s="29">
        <v>23224</v>
      </c>
      <c r="CO11" s="29">
        <v>23654</v>
      </c>
      <c r="CP11" s="108"/>
      <c r="CQ11" s="108"/>
      <c r="CR11" s="108"/>
      <c r="CS11" s="108"/>
      <c r="CT11" s="108"/>
    </row>
    <row r="12" spans="1:100" s="5" customFormat="1" ht="15.75" x14ac:dyDescent="0.25">
      <c r="A12" s="91" t="s">
        <v>75</v>
      </c>
      <c r="B12" s="90"/>
      <c r="C12" s="90"/>
      <c r="D12" s="90"/>
      <c r="E12" s="27">
        <v>91557</v>
      </c>
      <c r="F12" s="27">
        <v>93013</v>
      </c>
      <c r="G12" s="27">
        <v>94856</v>
      </c>
      <c r="H12" s="27">
        <v>92213</v>
      </c>
      <c r="I12" s="27">
        <v>93858</v>
      </c>
      <c r="J12" s="27">
        <v>94238</v>
      </c>
      <c r="K12" s="27">
        <v>93905</v>
      </c>
      <c r="L12" s="27">
        <v>94529</v>
      </c>
      <c r="M12" s="27">
        <v>94818</v>
      </c>
      <c r="N12" s="27">
        <v>96878</v>
      </c>
      <c r="O12" s="27">
        <v>97100</v>
      </c>
      <c r="P12" s="27">
        <v>98116</v>
      </c>
      <c r="Q12" s="27">
        <v>94435</v>
      </c>
      <c r="R12" s="27">
        <v>85834</v>
      </c>
      <c r="S12" s="27">
        <v>90917</v>
      </c>
      <c r="T12" s="27">
        <v>92904</v>
      </c>
      <c r="U12" s="27">
        <v>93836</v>
      </c>
      <c r="V12" s="27">
        <v>96633</v>
      </c>
      <c r="W12" s="27">
        <v>98046</v>
      </c>
      <c r="X12" s="27">
        <v>97538</v>
      </c>
      <c r="Y12" s="27">
        <v>95809</v>
      </c>
      <c r="Z12" s="27">
        <v>101456</v>
      </c>
      <c r="AA12" s="27">
        <v>103273</v>
      </c>
      <c r="AB12" s="27">
        <v>102989</v>
      </c>
      <c r="AC12" s="27">
        <v>105033</v>
      </c>
      <c r="AD12" s="27">
        <v>106995</v>
      </c>
      <c r="AE12" s="27">
        <v>108653</v>
      </c>
      <c r="AF12" s="27">
        <v>109677</v>
      </c>
      <c r="AG12" s="27">
        <v>112185</v>
      </c>
      <c r="AH12" s="27">
        <v>113513</v>
      </c>
      <c r="AI12" s="27">
        <v>116307</v>
      </c>
      <c r="AJ12" s="27">
        <v>113958</v>
      </c>
      <c r="AK12" s="27">
        <v>116498</v>
      </c>
      <c r="AL12" s="27">
        <v>116497</v>
      </c>
      <c r="AM12" s="27">
        <v>119557</v>
      </c>
      <c r="AN12" s="27">
        <v>116842</v>
      </c>
      <c r="AO12" s="27">
        <v>115548</v>
      </c>
      <c r="AP12" s="27">
        <v>116281</v>
      </c>
      <c r="AQ12" s="27">
        <v>111634</v>
      </c>
      <c r="AR12" s="27">
        <v>111092</v>
      </c>
      <c r="AS12" s="27">
        <v>105474</v>
      </c>
      <c r="AT12" s="27">
        <v>110419</v>
      </c>
      <c r="AU12" s="27">
        <v>108579</v>
      </c>
      <c r="AV12" s="27">
        <v>105029</v>
      </c>
      <c r="AW12" s="27">
        <v>108343</v>
      </c>
      <c r="AX12" s="27">
        <v>113690</v>
      </c>
      <c r="AY12" s="27">
        <v>110816</v>
      </c>
      <c r="AZ12" s="27">
        <v>115390</v>
      </c>
      <c r="BA12" s="27">
        <v>114970</v>
      </c>
      <c r="BB12" s="27">
        <v>115873</v>
      </c>
      <c r="BC12" s="27">
        <v>117284</v>
      </c>
      <c r="BD12" s="27">
        <v>114837</v>
      </c>
      <c r="BE12" s="27">
        <v>116814</v>
      </c>
      <c r="BF12" s="27">
        <v>118445</v>
      </c>
      <c r="BG12" s="27">
        <v>117750</v>
      </c>
      <c r="BH12" s="27">
        <v>114204</v>
      </c>
      <c r="BI12" s="27">
        <v>113469</v>
      </c>
      <c r="BJ12" s="27">
        <v>118532</v>
      </c>
      <c r="BK12" s="27">
        <v>121223</v>
      </c>
      <c r="BL12" s="27">
        <v>121895</v>
      </c>
      <c r="BM12" s="27">
        <v>125410</v>
      </c>
      <c r="BN12" s="27">
        <v>128021</v>
      </c>
      <c r="BO12" s="27">
        <v>125650</v>
      </c>
      <c r="BP12" s="27">
        <v>128557</v>
      </c>
      <c r="BQ12" s="27">
        <v>129716</v>
      </c>
      <c r="BR12" s="27">
        <v>133620</v>
      </c>
      <c r="BS12" s="27">
        <v>133935</v>
      </c>
      <c r="BT12" s="27">
        <v>136408</v>
      </c>
      <c r="BU12" s="27">
        <v>136567</v>
      </c>
      <c r="BV12" s="27">
        <v>141334</v>
      </c>
      <c r="BW12" s="27">
        <v>140420</v>
      </c>
      <c r="BX12" s="27">
        <v>144388</v>
      </c>
      <c r="BY12" s="27">
        <v>144623</v>
      </c>
      <c r="BZ12" s="27">
        <v>141529</v>
      </c>
      <c r="CA12" s="27">
        <v>139051</v>
      </c>
      <c r="CB12" s="27">
        <v>143679</v>
      </c>
      <c r="CC12" s="27">
        <v>146664</v>
      </c>
      <c r="CD12" s="27">
        <v>148425</v>
      </c>
      <c r="CE12" s="27">
        <v>150986</v>
      </c>
      <c r="CF12" s="27">
        <v>155884</v>
      </c>
      <c r="CG12" s="27">
        <v>157994</v>
      </c>
      <c r="CH12" s="27">
        <v>159336</v>
      </c>
      <c r="CI12" s="27">
        <v>158941</v>
      </c>
      <c r="CJ12" s="27">
        <v>163841</v>
      </c>
      <c r="CK12" s="27">
        <v>168542</v>
      </c>
      <c r="CL12" s="27">
        <v>162648</v>
      </c>
      <c r="CM12" s="27">
        <v>167886</v>
      </c>
      <c r="CN12" s="27">
        <v>173667</v>
      </c>
      <c r="CO12" s="27">
        <v>176579</v>
      </c>
      <c r="CP12" s="108"/>
      <c r="CQ12" s="108"/>
      <c r="CR12" s="108"/>
      <c r="CS12" s="108"/>
      <c r="CT12" s="108"/>
    </row>
    <row r="13" spans="1:100" s="111" customFormat="1" ht="15.75" x14ac:dyDescent="0.25">
      <c r="A13" s="91" t="s">
        <v>96</v>
      </c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>
        <v>0</v>
      </c>
      <c r="CJ13" s="113">
        <v>-2843</v>
      </c>
      <c r="CK13" s="120">
        <v>-2644</v>
      </c>
      <c r="CL13" s="113">
        <v>-2600</v>
      </c>
      <c r="CM13" s="113">
        <v>-2601</v>
      </c>
      <c r="CN13" s="113">
        <v>-2596</v>
      </c>
      <c r="CO13" s="113">
        <v>-2725</v>
      </c>
      <c r="CP13" s="108"/>
      <c r="CQ13" s="108"/>
      <c r="CR13" s="108"/>
      <c r="CS13" s="108"/>
      <c r="CT13" s="108"/>
    </row>
    <row r="14" spans="1:100" s="115" customFormat="1" ht="15.75" x14ac:dyDescent="0.25">
      <c r="A14" s="105" t="s">
        <v>98</v>
      </c>
      <c r="B14" s="106"/>
      <c r="C14" s="106"/>
      <c r="D14" s="106">
        <v>89617</v>
      </c>
      <c r="E14" s="106">
        <v>91557</v>
      </c>
      <c r="F14" s="106">
        <v>93013</v>
      </c>
      <c r="G14" s="106">
        <v>94856</v>
      </c>
      <c r="H14" s="106">
        <v>92213</v>
      </c>
      <c r="I14" s="106">
        <v>93858</v>
      </c>
      <c r="J14" s="106">
        <v>94238</v>
      </c>
      <c r="K14" s="106">
        <v>93905</v>
      </c>
      <c r="L14" s="106">
        <v>94529</v>
      </c>
      <c r="M14" s="106">
        <v>94818</v>
      </c>
      <c r="N14" s="106">
        <v>96878</v>
      </c>
      <c r="O14" s="106">
        <v>97100</v>
      </c>
      <c r="P14" s="106">
        <v>98116</v>
      </c>
      <c r="Q14" s="106">
        <v>94435</v>
      </c>
      <c r="R14" s="106">
        <v>85834</v>
      </c>
      <c r="S14" s="106">
        <v>90917</v>
      </c>
      <c r="T14" s="106">
        <v>92904</v>
      </c>
      <c r="U14" s="106">
        <v>93836</v>
      </c>
      <c r="V14" s="106">
        <v>96633</v>
      </c>
      <c r="W14" s="106">
        <v>98046</v>
      </c>
      <c r="X14" s="106">
        <v>97538</v>
      </c>
      <c r="Y14" s="106">
        <v>95809</v>
      </c>
      <c r="Z14" s="106">
        <v>101456</v>
      </c>
      <c r="AA14" s="106">
        <v>103273</v>
      </c>
      <c r="AB14" s="106">
        <v>102989</v>
      </c>
      <c r="AC14" s="106">
        <v>105033</v>
      </c>
      <c r="AD14" s="106">
        <v>106995</v>
      </c>
      <c r="AE14" s="106">
        <v>108653</v>
      </c>
      <c r="AF14" s="106">
        <v>109677</v>
      </c>
      <c r="AG14" s="106">
        <v>112185</v>
      </c>
      <c r="AH14" s="106">
        <v>113513</v>
      </c>
      <c r="AI14" s="106">
        <v>116307</v>
      </c>
      <c r="AJ14" s="106">
        <v>113958</v>
      </c>
      <c r="AK14" s="106">
        <v>116498</v>
      </c>
      <c r="AL14" s="106">
        <v>116497</v>
      </c>
      <c r="AM14" s="106">
        <v>119557</v>
      </c>
      <c r="AN14" s="106">
        <v>116842</v>
      </c>
      <c r="AO14" s="106">
        <f>+AO10+AO11</f>
        <v>115548</v>
      </c>
      <c r="AP14" s="106">
        <v>116281</v>
      </c>
      <c r="AQ14" s="106">
        <v>111634</v>
      </c>
      <c r="AR14" s="106">
        <v>111092</v>
      </c>
      <c r="AS14" s="106">
        <v>105474</v>
      </c>
      <c r="AT14" s="106">
        <v>110419</v>
      </c>
      <c r="AU14" s="106">
        <v>108579</v>
      </c>
      <c r="AV14" s="106">
        <v>105029</v>
      </c>
      <c r="AW14" s="106">
        <v>108343</v>
      </c>
      <c r="AX14" s="106">
        <v>113690</v>
      </c>
      <c r="AY14" s="106">
        <v>110816</v>
      </c>
      <c r="AZ14" s="106">
        <v>115390</v>
      </c>
      <c r="BA14" s="106">
        <v>114970</v>
      </c>
      <c r="BB14" s="106">
        <v>115873</v>
      </c>
      <c r="BC14" s="106">
        <v>117284</v>
      </c>
      <c r="BD14" s="106">
        <v>114837</v>
      </c>
      <c r="BE14" s="106">
        <v>116814</v>
      </c>
      <c r="BF14" s="106">
        <v>118445</v>
      </c>
      <c r="BG14" s="106">
        <v>117750</v>
      </c>
      <c r="BH14" s="106">
        <v>114204</v>
      </c>
      <c r="BI14" s="106">
        <v>113469</v>
      </c>
      <c r="BJ14" s="106">
        <v>118532</v>
      </c>
      <c r="BK14" s="106">
        <f>+BK10+BK11</f>
        <v>121223</v>
      </c>
      <c r="BL14" s="106">
        <v>121895</v>
      </c>
      <c r="BM14" s="106">
        <v>125410</v>
      </c>
      <c r="BN14" s="106">
        <v>128021</v>
      </c>
      <c r="BO14" s="106">
        <v>125650</v>
      </c>
      <c r="BP14" s="106">
        <v>128557</v>
      </c>
      <c r="BQ14" s="106">
        <v>129716</v>
      </c>
      <c r="BR14" s="106">
        <v>133620</v>
      </c>
      <c r="BS14" s="106">
        <v>133935</v>
      </c>
      <c r="BT14" s="107">
        <v>136408</v>
      </c>
      <c r="BU14" s="107">
        <v>136567</v>
      </c>
      <c r="BV14" s="107">
        <v>141334</v>
      </c>
      <c r="BW14" s="107">
        <v>140420</v>
      </c>
      <c r="BX14" s="107">
        <v>144388</v>
      </c>
      <c r="BY14" s="107">
        <f>+BY10+BY11</f>
        <v>144623</v>
      </c>
      <c r="BZ14" s="107">
        <v>141529</v>
      </c>
      <c r="CA14" s="107">
        <v>139051</v>
      </c>
      <c r="CB14" s="108">
        <v>143679</v>
      </c>
      <c r="CC14" s="108">
        <v>146664</v>
      </c>
      <c r="CD14" s="108">
        <v>148425</v>
      </c>
      <c r="CE14" s="108">
        <v>150986</v>
      </c>
      <c r="CF14" s="108">
        <v>155884</v>
      </c>
      <c r="CG14" s="108">
        <v>157994</v>
      </c>
      <c r="CH14" s="108">
        <v>159336</v>
      </c>
      <c r="CI14" s="108">
        <v>158941</v>
      </c>
      <c r="CJ14" s="108">
        <f>+CJ12+CJ13</f>
        <v>160998</v>
      </c>
      <c r="CK14" s="108">
        <f>+CK12+CK13</f>
        <v>165898</v>
      </c>
      <c r="CL14" s="108">
        <v>160048</v>
      </c>
      <c r="CM14" s="108">
        <v>165285</v>
      </c>
      <c r="CN14" s="108">
        <v>171071</v>
      </c>
      <c r="CO14" s="108">
        <v>173854</v>
      </c>
      <c r="CP14" s="108"/>
      <c r="CQ14" s="108"/>
      <c r="CR14" s="108"/>
      <c r="CS14" s="108"/>
      <c r="CT14" s="108"/>
    </row>
    <row r="15" spans="1:100" s="115" customFormat="1" ht="15.75" x14ac:dyDescent="0.25">
      <c r="A15" s="105" t="s">
        <v>99</v>
      </c>
      <c r="B15" s="108"/>
      <c r="C15" s="108"/>
      <c r="D15" s="108">
        <f t="shared" ref="D15:BM15" si="1">+AVERAGE(C14:D14)</f>
        <v>89617</v>
      </c>
      <c r="E15" s="108">
        <f t="shared" si="1"/>
        <v>90587</v>
      </c>
      <c r="F15" s="108">
        <f t="shared" si="1"/>
        <v>92285</v>
      </c>
      <c r="G15" s="108">
        <f t="shared" si="1"/>
        <v>93934.5</v>
      </c>
      <c r="H15" s="108">
        <f t="shared" si="1"/>
        <v>93534.5</v>
      </c>
      <c r="I15" s="108">
        <f t="shared" si="1"/>
        <v>93035.5</v>
      </c>
      <c r="J15" s="108">
        <f t="shared" si="1"/>
        <v>94048</v>
      </c>
      <c r="K15" s="108">
        <f t="shared" si="1"/>
        <v>94071.5</v>
      </c>
      <c r="L15" s="108">
        <f t="shared" si="1"/>
        <v>94217</v>
      </c>
      <c r="M15" s="108">
        <f t="shared" si="1"/>
        <v>94673.5</v>
      </c>
      <c r="N15" s="108">
        <f t="shared" si="1"/>
        <v>95848</v>
      </c>
      <c r="O15" s="108">
        <f t="shared" si="1"/>
        <v>96989</v>
      </c>
      <c r="P15" s="108">
        <f t="shared" si="1"/>
        <v>97608</v>
      </c>
      <c r="Q15" s="108">
        <f t="shared" si="1"/>
        <v>96275.5</v>
      </c>
      <c r="R15" s="108">
        <f t="shared" si="1"/>
        <v>90134.5</v>
      </c>
      <c r="S15" s="108">
        <f t="shared" si="1"/>
        <v>88375.5</v>
      </c>
      <c r="T15" s="108">
        <f t="shared" si="1"/>
        <v>91910.5</v>
      </c>
      <c r="U15" s="108">
        <f t="shared" si="1"/>
        <v>93370</v>
      </c>
      <c r="V15" s="108">
        <f t="shared" si="1"/>
        <v>95234.5</v>
      </c>
      <c r="W15" s="108">
        <f t="shared" si="1"/>
        <v>97339.5</v>
      </c>
      <c r="X15" s="108">
        <f t="shared" si="1"/>
        <v>97792</v>
      </c>
      <c r="Y15" s="108">
        <f t="shared" si="1"/>
        <v>96673.5</v>
      </c>
      <c r="Z15" s="108">
        <f t="shared" si="1"/>
        <v>98632.5</v>
      </c>
      <c r="AA15" s="108">
        <f t="shared" si="1"/>
        <v>102364.5</v>
      </c>
      <c r="AB15" s="108">
        <f t="shared" si="1"/>
        <v>103131</v>
      </c>
      <c r="AC15" s="108">
        <f t="shared" si="1"/>
        <v>104011</v>
      </c>
      <c r="AD15" s="108">
        <f t="shared" si="1"/>
        <v>106014</v>
      </c>
      <c r="AE15" s="108">
        <f t="shared" si="1"/>
        <v>107824</v>
      </c>
      <c r="AF15" s="108">
        <f t="shared" si="1"/>
        <v>109165</v>
      </c>
      <c r="AG15" s="108">
        <f t="shared" si="1"/>
        <v>110931</v>
      </c>
      <c r="AH15" s="108">
        <f t="shared" si="1"/>
        <v>112849</v>
      </c>
      <c r="AI15" s="108">
        <f t="shared" si="1"/>
        <v>114910</v>
      </c>
      <c r="AJ15" s="108">
        <f t="shared" si="1"/>
        <v>115132.5</v>
      </c>
      <c r="AK15" s="108">
        <f t="shared" si="1"/>
        <v>115228</v>
      </c>
      <c r="AL15" s="108">
        <f t="shared" si="1"/>
        <v>116497.5</v>
      </c>
      <c r="AM15" s="108">
        <f t="shared" si="1"/>
        <v>118027</v>
      </c>
      <c r="AN15" s="108">
        <f t="shared" si="1"/>
        <v>118199.5</v>
      </c>
      <c r="AO15" s="108">
        <f t="shared" si="1"/>
        <v>116195</v>
      </c>
      <c r="AP15" s="108">
        <f t="shared" si="1"/>
        <v>115914.5</v>
      </c>
      <c r="AQ15" s="108">
        <f t="shared" si="1"/>
        <v>113957.5</v>
      </c>
      <c r="AR15" s="108">
        <f t="shared" si="1"/>
        <v>111363</v>
      </c>
      <c r="AS15" s="108">
        <f t="shared" si="1"/>
        <v>108283</v>
      </c>
      <c r="AT15" s="108">
        <f t="shared" si="1"/>
        <v>107946.5</v>
      </c>
      <c r="AU15" s="108">
        <f t="shared" si="1"/>
        <v>109499</v>
      </c>
      <c r="AV15" s="108">
        <f t="shared" si="1"/>
        <v>106804</v>
      </c>
      <c r="AW15" s="108">
        <f t="shared" si="1"/>
        <v>106686</v>
      </c>
      <c r="AX15" s="108">
        <f t="shared" si="1"/>
        <v>111016.5</v>
      </c>
      <c r="AY15" s="108">
        <f t="shared" si="1"/>
        <v>112253</v>
      </c>
      <c r="AZ15" s="108">
        <f t="shared" si="1"/>
        <v>113103</v>
      </c>
      <c r="BA15" s="108">
        <f t="shared" si="1"/>
        <v>115180</v>
      </c>
      <c r="BB15" s="108">
        <f t="shared" si="1"/>
        <v>115421.5</v>
      </c>
      <c r="BC15" s="108">
        <f t="shared" si="1"/>
        <v>116578.5</v>
      </c>
      <c r="BD15" s="108">
        <f t="shared" si="1"/>
        <v>116060.5</v>
      </c>
      <c r="BE15" s="108">
        <f t="shared" si="1"/>
        <v>115825.5</v>
      </c>
      <c r="BF15" s="108">
        <f t="shared" si="1"/>
        <v>117629.5</v>
      </c>
      <c r="BG15" s="108">
        <f t="shared" si="1"/>
        <v>118097.5</v>
      </c>
      <c r="BH15" s="108">
        <f t="shared" si="1"/>
        <v>115977</v>
      </c>
      <c r="BI15" s="108">
        <f t="shared" si="1"/>
        <v>113836.5</v>
      </c>
      <c r="BJ15" s="108">
        <f t="shared" si="1"/>
        <v>116000.5</v>
      </c>
      <c r="BK15" s="108">
        <f t="shared" si="1"/>
        <v>119877.5</v>
      </c>
      <c r="BL15" s="108">
        <f t="shared" si="1"/>
        <v>121559</v>
      </c>
      <c r="BM15" s="108">
        <f t="shared" si="1"/>
        <v>123652.5</v>
      </c>
      <c r="BN15" s="108">
        <f t="shared" ref="BN15:BZ15" si="2">+AVERAGE(BM14:BN14)</f>
        <v>126715.5</v>
      </c>
      <c r="BO15" s="108">
        <f t="shared" si="2"/>
        <v>126835.5</v>
      </c>
      <c r="BP15" s="108">
        <f t="shared" si="2"/>
        <v>127103.5</v>
      </c>
      <c r="BQ15" s="108">
        <f t="shared" si="2"/>
        <v>129136.5</v>
      </c>
      <c r="BR15" s="108">
        <f t="shared" si="2"/>
        <v>131668</v>
      </c>
      <c r="BS15" s="108">
        <f t="shared" si="2"/>
        <v>133777.5</v>
      </c>
      <c r="BT15" s="108">
        <f t="shared" si="2"/>
        <v>135171.5</v>
      </c>
      <c r="BU15" s="108">
        <f t="shared" si="2"/>
        <v>136487.5</v>
      </c>
      <c r="BV15" s="108">
        <f t="shared" si="2"/>
        <v>138950.5</v>
      </c>
      <c r="BW15" s="108">
        <f t="shared" si="2"/>
        <v>140877</v>
      </c>
      <c r="BX15" s="108">
        <f t="shared" si="2"/>
        <v>142404</v>
      </c>
      <c r="BY15" s="108">
        <f t="shared" si="2"/>
        <v>144505.5</v>
      </c>
      <c r="BZ15" s="108">
        <f t="shared" si="2"/>
        <v>143076</v>
      </c>
      <c r="CA15" s="108">
        <f>+AVERAGE(BZ14:CA14)</f>
        <v>140290</v>
      </c>
      <c r="CB15" s="108">
        <f>+AVERAGE(CA14:CB14)</f>
        <v>141365</v>
      </c>
      <c r="CC15" s="108">
        <f>+AVERAGE(CB14:CC14)</f>
        <v>145171.5</v>
      </c>
      <c r="CD15" s="108">
        <f>+AVERAGE(CC14:CD14)</f>
        <v>147544.5</v>
      </c>
      <c r="CE15" s="108">
        <f>+AVERAGE(CD14:CE14)</f>
        <v>149705.5</v>
      </c>
      <c r="CF15" s="108">
        <f t="shared" ref="CF15" si="3">+AVERAGE(CE14:CF14)</f>
        <v>153435</v>
      </c>
      <c r="CG15" s="108">
        <f>+AVERAGE(CF14:CG14)</f>
        <v>156939</v>
      </c>
      <c r="CH15" s="108">
        <f t="shared" ref="CH15" si="4">+AVERAGE(CG14:CH14)</f>
        <v>158665</v>
      </c>
      <c r="CI15" s="108">
        <f>+AVERAGE(CH14:CI14)</f>
        <v>159138.5</v>
      </c>
      <c r="CJ15" s="108">
        <f>+AVERAGE(CI14:CJ14)</f>
        <v>159969.5</v>
      </c>
      <c r="CK15" s="108">
        <f>+AVERAGE(CJ14:CK14)</f>
        <v>163448</v>
      </c>
      <c r="CL15" s="108">
        <f>+AVERAGE(CK14:CL14)</f>
        <v>162973</v>
      </c>
      <c r="CM15" s="108">
        <f>+AVERAGE(CL14:CM14)</f>
        <v>162666.5</v>
      </c>
      <c r="CN15" s="108">
        <v>168178</v>
      </c>
      <c r="CO15" s="108">
        <v>172463</v>
      </c>
      <c r="CP15" s="108"/>
      <c r="CQ15" s="108"/>
      <c r="CR15" s="108"/>
      <c r="CS15" s="108"/>
      <c r="CT15" s="108"/>
      <c r="CU15" s="114"/>
      <c r="CV15" s="114"/>
    </row>
    <row r="16" spans="1:100" s="5" customFormat="1" ht="18" hidden="1" x14ac:dyDescent="0.25">
      <c r="A16" s="93" t="s">
        <v>76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2"/>
      <c r="BU16" s="92"/>
      <c r="BV16" s="92"/>
      <c r="BW16" s="92"/>
      <c r="BX16" s="92"/>
      <c r="BY16" s="92"/>
      <c r="BZ16" s="92"/>
      <c r="CA16" s="92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 t="e">
        <f t="shared" ref="CM16:CM24" si="5">+AVERAGE(CJ16:CL16)</f>
        <v>#DIV/0!</v>
      </c>
      <c r="CN16" s="27"/>
      <c r="CO16" s="27"/>
      <c r="CP16" s="27"/>
      <c r="CQ16" s="27"/>
      <c r="CR16" s="27"/>
      <c r="CS16" s="27"/>
      <c r="CT16" s="27"/>
    </row>
    <row r="17" spans="1:100" s="5" customFormat="1" ht="15.75" hidden="1" x14ac:dyDescent="0.25">
      <c r="A17" s="91" t="s">
        <v>73</v>
      </c>
      <c r="B17" s="90"/>
      <c r="C17" s="90"/>
      <c r="D17" s="90">
        <v>5268</v>
      </c>
      <c r="E17" s="90">
        <v>5343</v>
      </c>
      <c r="F17" s="90">
        <v>5426</v>
      </c>
      <c r="G17" s="90">
        <v>5499</v>
      </c>
      <c r="H17" s="90">
        <v>5368</v>
      </c>
      <c r="I17" s="90">
        <v>5396</v>
      </c>
      <c r="J17" s="90">
        <v>5383</v>
      </c>
      <c r="K17" s="90">
        <v>5345</v>
      </c>
      <c r="L17" s="90">
        <v>5365</v>
      </c>
      <c r="M17" s="90">
        <v>5368</v>
      </c>
      <c r="N17" s="90">
        <v>5456</v>
      </c>
      <c r="O17" s="90">
        <v>5391</v>
      </c>
      <c r="P17" s="90">
        <v>5424</v>
      </c>
      <c r="Q17" s="90">
        <v>5202</v>
      </c>
      <c r="R17" s="90">
        <v>4698</v>
      </c>
      <c r="S17" s="90">
        <v>4925</v>
      </c>
      <c r="T17" s="90">
        <v>5012</v>
      </c>
      <c r="U17" s="90">
        <v>5041</v>
      </c>
      <c r="V17" s="90">
        <v>5138</v>
      </c>
      <c r="W17" s="90">
        <v>5166</v>
      </c>
      <c r="X17" s="90">
        <v>5139</v>
      </c>
      <c r="Y17" s="90">
        <v>5033</v>
      </c>
      <c r="Z17" s="90">
        <v>5292</v>
      </c>
      <c r="AA17" s="90">
        <v>5320</v>
      </c>
      <c r="AB17" s="90">
        <v>5263</v>
      </c>
      <c r="AC17" s="90">
        <v>5295</v>
      </c>
      <c r="AD17" s="90">
        <v>5308</v>
      </c>
      <c r="AE17" s="90">
        <v>5376</v>
      </c>
      <c r="AF17" s="90">
        <v>5388</v>
      </c>
      <c r="AG17" s="90">
        <v>5485</v>
      </c>
      <c r="AH17" s="90">
        <v>5536</v>
      </c>
      <c r="AI17" s="90">
        <v>5654</v>
      </c>
      <c r="AJ17" s="90">
        <v>5503</v>
      </c>
      <c r="AK17" s="90">
        <v>5604</v>
      </c>
      <c r="AL17" s="90">
        <v>5566</v>
      </c>
      <c r="AM17" s="90">
        <v>5629</v>
      </c>
      <c r="AN17" s="90">
        <v>5366</v>
      </c>
      <c r="AO17" s="90">
        <v>5264</v>
      </c>
      <c r="AP17" s="90">
        <v>5201</v>
      </c>
      <c r="AQ17" s="90">
        <v>5018</v>
      </c>
      <c r="AR17" s="90">
        <v>4912</v>
      </c>
      <c r="AS17" s="90">
        <v>4635</v>
      </c>
      <c r="AT17" s="90">
        <v>4846</v>
      </c>
      <c r="AU17" s="90">
        <v>4746</v>
      </c>
      <c r="AV17" s="90">
        <v>4575</v>
      </c>
      <c r="AW17" s="90">
        <v>4660</v>
      </c>
      <c r="AX17" s="90">
        <v>4796</v>
      </c>
      <c r="AY17" s="90">
        <v>4622</v>
      </c>
      <c r="AZ17" s="90">
        <v>4771</v>
      </c>
      <c r="BA17" s="90">
        <v>4754</v>
      </c>
      <c r="BB17" s="90">
        <v>4834</v>
      </c>
      <c r="BC17" s="90">
        <v>4894</v>
      </c>
      <c r="BD17" s="90">
        <v>4823</v>
      </c>
      <c r="BE17" s="90">
        <v>4901</v>
      </c>
      <c r="BF17" s="90">
        <v>4972</v>
      </c>
      <c r="BG17" s="90">
        <v>4975</v>
      </c>
      <c r="BH17" s="90">
        <v>4856</v>
      </c>
      <c r="BI17" s="90">
        <v>4819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 t="e">
        <f t="shared" si="5"/>
        <v>#DIV/0!</v>
      </c>
      <c r="CN17" s="23"/>
      <c r="CO17" s="23"/>
      <c r="CP17" s="23"/>
      <c r="CQ17" s="23"/>
      <c r="CR17" s="23"/>
      <c r="CS17" s="23"/>
      <c r="CT17" s="23"/>
    </row>
    <row r="18" spans="1:100" s="5" customFormat="1" ht="15.75" hidden="1" x14ac:dyDescent="0.25">
      <c r="A18" s="91" t="s">
        <v>74</v>
      </c>
      <c r="B18" s="90"/>
      <c r="C18" s="90"/>
      <c r="D18" s="89">
        <v>21278</v>
      </c>
      <c r="E18" s="89">
        <v>21505</v>
      </c>
      <c r="F18" s="89">
        <v>21638</v>
      </c>
      <c r="G18" s="89">
        <v>21957</v>
      </c>
      <c r="H18" s="89">
        <v>21448</v>
      </c>
      <c r="I18" s="89">
        <v>21785</v>
      </c>
      <c r="J18" s="89">
        <v>21870</v>
      </c>
      <c r="K18" s="89">
        <v>21817</v>
      </c>
      <c r="L18" s="89">
        <v>21811</v>
      </c>
      <c r="M18" s="89">
        <v>21726</v>
      </c>
      <c r="N18" s="89">
        <v>22219</v>
      </c>
      <c r="O18" s="89">
        <v>22337</v>
      </c>
      <c r="P18" s="89">
        <f t="shared" ref="P18:AJ18" si="6">+P19-P17</f>
        <v>22517</v>
      </c>
      <c r="Q18" s="89">
        <f t="shared" si="6"/>
        <v>21640</v>
      </c>
      <c r="R18" s="89">
        <f t="shared" si="6"/>
        <v>19674</v>
      </c>
      <c r="S18" s="89">
        <f t="shared" si="6"/>
        <v>20955</v>
      </c>
      <c r="T18" s="89">
        <f t="shared" si="6"/>
        <v>21399</v>
      </c>
      <c r="U18" s="89">
        <f t="shared" si="6"/>
        <v>21596</v>
      </c>
      <c r="V18" s="89">
        <f t="shared" si="6"/>
        <v>22054</v>
      </c>
      <c r="W18" s="89">
        <f t="shared" si="6"/>
        <v>22453</v>
      </c>
      <c r="X18" s="89">
        <f t="shared" si="6"/>
        <v>22345</v>
      </c>
      <c r="Y18" s="89">
        <f t="shared" si="6"/>
        <v>21980</v>
      </c>
      <c r="Z18" s="89">
        <f t="shared" si="6"/>
        <v>23453</v>
      </c>
      <c r="AA18" s="89">
        <f t="shared" si="6"/>
        <v>23998</v>
      </c>
      <c r="AB18" s="89">
        <f t="shared" si="6"/>
        <v>23762</v>
      </c>
      <c r="AC18" s="89">
        <f t="shared" si="6"/>
        <v>24239</v>
      </c>
      <c r="AD18" s="89">
        <f t="shared" si="6"/>
        <v>24583</v>
      </c>
      <c r="AE18" s="89">
        <f t="shared" si="6"/>
        <v>25011</v>
      </c>
      <c r="AF18" s="89">
        <f t="shared" si="6"/>
        <v>25198</v>
      </c>
      <c r="AG18" s="89">
        <f t="shared" si="6"/>
        <v>25686</v>
      </c>
      <c r="AH18" s="89">
        <f t="shared" si="6"/>
        <v>26016</v>
      </c>
      <c r="AI18" s="89">
        <f t="shared" si="6"/>
        <v>26619</v>
      </c>
      <c r="AJ18" s="89">
        <f t="shared" si="6"/>
        <v>26012</v>
      </c>
      <c r="AK18" s="89">
        <v>26747</v>
      </c>
      <c r="AL18" s="89">
        <v>26790</v>
      </c>
      <c r="AM18" s="89">
        <v>27448</v>
      </c>
      <c r="AN18" s="89">
        <v>26654</v>
      </c>
      <c r="AO18" s="89">
        <v>26378</v>
      </c>
      <c r="AP18" s="89">
        <v>26533</v>
      </c>
      <c r="AQ18" s="89">
        <v>25454</v>
      </c>
      <c r="AR18" s="89">
        <v>25318</v>
      </c>
      <c r="AS18" s="89">
        <v>24057</v>
      </c>
      <c r="AT18" s="89">
        <v>25053</v>
      </c>
      <c r="AU18" s="89">
        <v>24604</v>
      </c>
      <c r="AV18" s="89">
        <v>23711</v>
      </c>
      <c r="AW18" s="89">
        <v>24560</v>
      </c>
      <c r="AX18" s="89">
        <v>25648</v>
      </c>
      <c r="AY18" s="89">
        <v>24925</v>
      </c>
      <c r="AZ18" s="89">
        <v>26020</v>
      </c>
      <c r="BA18" s="89">
        <v>25862</v>
      </c>
      <c r="BB18" s="89">
        <v>26092</v>
      </c>
      <c r="BC18" s="89">
        <v>26275</v>
      </c>
      <c r="BD18" s="89">
        <v>25721</v>
      </c>
      <c r="BE18" s="89">
        <v>26094</v>
      </c>
      <c r="BF18" s="89">
        <v>26412</v>
      </c>
      <c r="BG18" s="89">
        <v>26309</v>
      </c>
      <c r="BH18" s="89">
        <v>25441</v>
      </c>
      <c r="BI18" s="89">
        <v>25411</v>
      </c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 t="e">
        <f t="shared" si="5"/>
        <v>#DIV/0!</v>
      </c>
      <c r="CN18" s="24"/>
      <c r="CO18" s="24"/>
      <c r="CP18" s="24"/>
      <c r="CQ18" s="24"/>
      <c r="CR18" s="24"/>
      <c r="CS18" s="24"/>
      <c r="CT18" s="24"/>
    </row>
    <row r="19" spans="1:100" s="5" customFormat="1" ht="15.75" hidden="1" x14ac:dyDescent="0.25">
      <c r="A19" s="91" t="s">
        <v>75</v>
      </c>
      <c r="B19" s="90"/>
      <c r="C19" s="90"/>
      <c r="D19" s="90">
        <v>26546</v>
      </c>
      <c r="E19" s="90">
        <v>26848</v>
      </c>
      <c r="F19" s="90">
        <v>27064</v>
      </c>
      <c r="G19" s="90">
        <v>27456</v>
      </c>
      <c r="H19" s="90">
        <v>26816</v>
      </c>
      <c r="I19" s="90">
        <v>27181</v>
      </c>
      <c r="J19" s="90">
        <v>27253</v>
      </c>
      <c r="K19" s="90">
        <v>27162</v>
      </c>
      <c r="L19" s="90">
        <v>27176</v>
      </c>
      <c r="M19" s="90">
        <v>27094</v>
      </c>
      <c r="N19" s="90">
        <v>27675</v>
      </c>
      <c r="O19" s="90">
        <v>27728</v>
      </c>
      <c r="P19" s="90">
        <v>27941</v>
      </c>
      <c r="Q19" s="90">
        <v>26842</v>
      </c>
      <c r="R19" s="90">
        <v>24372</v>
      </c>
      <c r="S19" s="90">
        <v>25880</v>
      </c>
      <c r="T19" s="90">
        <v>26411</v>
      </c>
      <c r="U19" s="90">
        <v>26637</v>
      </c>
      <c r="V19" s="90">
        <v>27192</v>
      </c>
      <c r="W19" s="90">
        <v>27619</v>
      </c>
      <c r="X19" s="90">
        <v>27484</v>
      </c>
      <c r="Y19" s="90">
        <v>27013</v>
      </c>
      <c r="Z19" s="90">
        <v>28745</v>
      </c>
      <c r="AA19" s="90">
        <v>29318</v>
      </c>
      <c r="AB19" s="90">
        <v>29025</v>
      </c>
      <c r="AC19" s="90">
        <v>29534</v>
      </c>
      <c r="AD19" s="90">
        <v>29891</v>
      </c>
      <c r="AE19" s="90">
        <v>30387</v>
      </c>
      <c r="AF19" s="90">
        <v>30586</v>
      </c>
      <c r="AG19" s="90">
        <v>31171</v>
      </c>
      <c r="AH19" s="90">
        <v>31552</v>
      </c>
      <c r="AI19" s="90">
        <v>32273</v>
      </c>
      <c r="AJ19" s="90">
        <v>31515</v>
      </c>
      <c r="AK19" s="90">
        <v>32351</v>
      </c>
      <c r="AL19" s="90">
        <v>32356</v>
      </c>
      <c r="AM19" s="90">
        <v>33077</v>
      </c>
      <c r="AN19" s="90">
        <v>32020</v>
      </c>
      <c r="AO19" s="90">
        <v>31642</v>
      </c>
      <c r="AP19" s="90">
        <v>31734</v>
      </c>
      <c r="AQ19" s="90">
        <v>30472</v>
      </c>
      <c r="AR19" s="90">
        <v>30230</v>
      </c>
      <c r="AS19" s="90">
        <v>28692</v>
      </c>
      <c r="AT19" s="90">
        <v>29899</v>
      </c>
      <c r="AU19" s="90">
        <v>29350</v>
      </c>
      <c r="AV19" s="90">
        <v>28286</v>
      </c>
      <c r="AW19" s="90">
        <v>29220</v>
      </c>
      <c r="AX19" s="90">
        <v>30444</v>
      </c>
      <c r="AY19" s="90">
        <v>29547</v>
      </c>
      <c r="AZ19" s="90">
        <v>30791</v>
      </c>
      <c r="BA19" s="90">
        <v>30616</v>
      </c>
      <c r="BB19" s="90">
        <v>30926</v>
      </c>
      <c r="BC19" s="90">
        <v>31169</v>
      </c>
      <c r="BD19" s="90">
        <v>30544</v>
      </c>
      <c r="BE19" s="90">
        <v>30995</v>
      </c>
      <c r="BF19" s="90">
        <v>31384</v>
      </c>
      <c r="BG19" s="90">
        <v>31284</v>
      </c>
      <c r="BH19" s="90">
        <v>30297</v>
      </c>
      <c r="BI19" s="90">
        <v>30230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 t="e">
        <f t="shared" si="5"/>
        <v>#DIV/0!</v>
      </c>
      <c r="CN19" s="23"/>
      <c r="CO19" s="23"/>
      <c r="CP19" s="23"/>
      <c r="CQ19" s="23"/>
      <c r="CR19" s="23"/>
      <c r="CS19" s="23"/>
      <c r="CT19" s="23"/>
    </row>
    <row r="20" spans="1:100" s="5" customFormat="1" ht="15.75" hidden="1" x14ac:dyDescent="0.25">
      <c r="A20" s="87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2"/>
      <c r="BU20" s="92"/>
      <c r="BV20" s="92"/>
      <c r="BW20" s="92"/>
      <c r="BX20" s="92"/>
      <c r="BY20" s="92"/>
      <c r="BZ20" s="92"/>
      <c r="CA20" s="92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 t="e">
        <f t="shared" si="5"/>
        <v>#DIV/0!</v>
      </c>
      <c r="CN20" s="27"/>
      <c r="CO20" s="27"/>
      <c r="CP20" s="27"/>
      <c r="CQ20" s="27"/>
      <c r="CR20" s="27"/>
      <c r="CS20" s="27"/>
      <c r="CT20" s="27"/>
    </row>
    <row r="21" spans="1:100" s="5" customFormat="1" ht="15.75" hidden="1" x14ac:dyDescent="0.25">
      <c r="A21" s="93" t="s">
        <v>32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2"/>
      <c r="BU21" s="92"/>
      <c r="BV21" s="92"/>
      <c r="BW21" s="92"/>
      <c r="BX21" s="92"/>
      <c r="BY21" s="92"/>
      <c r="BZ21" s="92"/>
      <c r="CA21" s="92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 t="e">
        <f t="shared" si="5"/>
        <v>#DIV/0!</v>
      </c>
      <c r="CN21" s="27"/>
      <c r="CO21" s="27"/>
      <c r="CP21" s="27"/>
      <c r="CQ21" s="27"/>
      <c r="CR21" s="27"/>
      <c r="CS21" s="27"/>
      <c r="CT21" s="27"/>
    </row>
    <row r="22" spans="1:100" s="5" customFormat="1" ht="15.75" hidden="1" x14ac:dyDescent="0.25">
      <c r="A22" s="91" t="s">
        <v>73</v>
      </c>
      <c r="B22" s="90"/>
      <c r="C22" s="90"/>
      <c r="D22" s="90">
        <v>91475</v>
      </c>
      <c r="E22" s="90">
        <v>93322</v>
      </c>
      <c r="F22" s="90">
        <v>94837</v>
      </c>
      <c r="G22" s="90">
        <v>96673</v>
      </c>
      <c r="H22" s="90">
        <v>93990</v>
      </c>
      <c r="I22" s="90">
        <v>95572</v>
      </c>
      <c r="J22" s="90">
        <v>95941</v>
      </c>
      <c r="K22" s="90">
        <v>95553</v>
      </c>
      <c r="L22" s="90">
        <v>96144</v>
      </c>
      <c r="M22" s="90">
        <v>96386</v>
      </c>
      <c r="N22" s="90">
        <v>98423</v>
      </c>
      <c r="O22" s="90">
        <v>98552</v>
      </c>
      <c r="P22" s="90">
        <f t="shared" ref="P22:AJ22" si="7">+P10+P17</f>
        <v>99502</v>
      </c>
      <c r="Q22" s="90">
        <f t="shared" si="7"/>
        <v>95598</v>
      </c>
      <c r="R22" s="90">
        <f t="shared" si="7"/>
        <v>86599</v>
      </c>
      <c r="S22" s="90">
        <f t="shared" si="7"/>
        <v>91687</v>
      </c>
      <c r="T22" s="90">
        <f t="shared" si="7"/>
        <v>93663</v>
      </c>
      <c r="U22" s="90">
        <f t="shared" si="7"/>
        <v>94574</v>
      </c>
      <c r="V22" s="90">
        <f t="shared" si="7"/>
        <v>97311</v>
      </c>
      <c r="W22" s="90">
        <f t="shared" si="7"/>
        <v>98682</v>
      </c>
      <c r="X22" s="90">
        <f t="shared" si="7"/>
        <v>98013</v>
      </c>
      <c r="Y22" s="90">
        <f t="shared" si="7"/>
        <v>96037</v>
      </c>
      <c r="Z22" s="90">
        <f t="shared" si="7"/>
        <v>101521</v>
      </c>
      <c r="AA22" s="90">
        <f t="shared" si="7"/>
        <v>103033</v>
      </c>
      <c r="AB22" s="90">
        <f t="shared" si="7"/>
        <v>102581</v>
      </c>
      <c r="AC22" s="90">
        <f t="shared" si="7"/>
        <v>104264</v>
      </c>
      <c r="AD22" s="90">
        <f t="shared" si="7"/>
        <v>106053</v>
      </c>
      <c r="AE22" s="90">
        <f t="shared" si="7"/>
        <v>107539</v>
      </c>
      <c r="AF22" s="90">
        <f t="shared" si="7"/>
        <v>108391</v>
      </c>
      <c r="AG22" s="90">
        <f t="shared" si="7"/>
        <v>110703</v>
      </c>
      <c r="AH22" s="90">
        <f t="shared" si="7"/>
        <v>111994</v>
      </c>
      <c r="AI22" s="90">
        <f t="shared" si="7"/>
        <v>114544</v>
      </c>
      <c r="AJ22" s="90">
        <f t="shared" si="7"/>
        <v>112054</v>
      </c>
      <c r="AK22" s="90">
        <v>114360</v>
      </c>
      <c r="AL22" s="90">
        <v>114198</v>
      </c>
      <c r="AM22" s="90">
        <f>+AM10+AM17</f>
        <v>116170</v>
      </c>
      <c r="AN22" s="90">
        <f>+AN10+AN17</f>
        <v>113420</v>
      </c>
      <c r="AO22" s="90">
        <f>+AO10+AO17</f>
        <v>111832</v>
      </c>
      <c r="AP22" s="90">
        <f>+AP10+AP17</f>
        <v>112388</v>
      </c>
      <c r="AQ22" s="90">
        <f>+AQ10+AQ17</f>
        <v>107811</v>
      </c>
      <c r="AR22" s="90">
        <v>107010</v>
      </c>
      <c r="AS22" s="90">
        <v>101238</v>
      </c>
      <c r="AT22" s="90">
        <v>105812</v>
      </c>
      <c r="AU22" s="90">
        <v>103785</v>
      </c>
      <c r="AV22" s="90">
        <v>100035</v>
      </c>
      <c r="AW22" s="90">
        <v>102817</v>
      </c>
      <c r="AX22" s="90">
        <v>107682</v>
      </c>
      <c r="AY22" s="90">
        <v>103897</v>
      </c>
      <c r="AZ22" s="90">
        <f>+AZ10+AZ17</f>
        <v>108958</v>
      </c>
      <c r="BA22" s="90">
        <f>+BA10+BA17</f>
        <v>108133</v>
      </c>
      <c r="BB22" s="90">
        <f>+BB10+BB17</f>
        <v>108903</v>
      </c>
      <c r="BC22" s="90">
        <v>110318</v>
      </c>
      <c r="BD22" s="90">
        <v>107842</v>
      </c>
      <c r="BE22" s="90">
        <f>+BE10+BE17</f>
        <v>109662</v>
      </c>
      <c r="BF22" s="90">
        <v>111157</v>
      </c>
      <c r="BG22" s="90">
        <v>110418</v>
      </c>
      <c r="BH22" s="90">
        <f>+BH10+BH17</f>
        <v>106801</v>
      </c>
      <c r="BI22" s="90">
        <f>+BI10+BI17</f>
        <v>105602</v>
      </c>
      <c r="BJ22" s="90">
        <f>+BJ10+BJ17</f>
        <v>105334</v>
      </c>
      <c r="BK22" s="90">
        <v>107635</v>
      </c>
      <c r="BL22" s="90">
        <v>108153</v>
      </c>
      <c r="BM22" s="90">
        <v>111214</v>
      </c>
      <c r="BN22" s="90">
        <v>113566</v>
      </c>
      <c r="BO22" s="90">
        <v>111307</v>
      </c>
      <c r="BP22" s="90">
        <v>113814</v>
      </c>
      <c r="BQ22" s="90">
        <v>114655</v>
      </c>
      <c r="BR22" s="90">
        <v>118299</v>
      </c>
      <c r="BS22" s="90">
        <v>118572</v>
      </c>
      <c r="BT22" s="92">
        <v>120788</v>
      </c>
      <c r="BU22" s="92">
        <v>120941</v>
      </c>
      <c r="BV22" s="92">
        <v>125091</v>
      </c>
      <c r="BW22" s="92">
        <v>123200</v>
      </c>
      <c r="BX22" s="92">
        <v>127138</v>
      </c>
      <c r="BY22" s="92">
        <v>127546</v>
      </c>
      <c r="BZ22" s="92">
        <v>124645</v>
      </c>
      <c r="CA22" s="92">
        <v>122505</v>
      </c>
      <c r="CB22" s="27">
        <v>126845</v>
      </c>
      <c r="CC22" s="27">
        <v>129526</v>
      </c>
      <c r="CD22" s="27">
        <v>131109</v>
      </c>
      <c r="CE22" s="27">
        <f t="shared" ref="CE22:CJ23" si="8">+CE10</f>
        <v>133479</v>
      </c>
      <c r="CF22" s="27">
        <f t="shared" si="8"/>
        <v>137978</v>
      </c>
      <c r="CG22" s="27">
        <f t="shared" si="8"/>
        <v>139798</v>
      </c>
      <c r="CH22" s="27">
        <f t="shared" si="8"/>
        <v>140892</v>
      </c>
      <c r="CI22" s="27">
        <f t="shared" si="8"/>
        <v>138748</v>
      </c>
      <c r="CJ22" s="27">
        <f t="shared" si="8"/>
        <v>140936</v>
      </c>
      <c r="CK22" s="27"/>
      <c r="CL22" s="27"/>
      <c r="CM22" s="27">
        <f t="shared" si="5"/>
        <v>140936</v>
      </c>
      <c r="CN22" s="27"/>
      <c r="CO22" s="27"/>
      <c r="CP22" s="27"/>
      <c r="CQ22" s="27"/>
      <c r="CR22" s="27"/>
      <c r="CS22" s="27"/>
      <c r="CT22" s="27"/>
    </row>
    <row r="23" spans="1:100" s="5" customFormat="1" ht="15.75" hidden="1" x14ac:dyDescent="0.25">
      <c r="A23" s="91" t="s">
        <v>74</v>
      </c>
      <c r="B23" s="90"/>
      <c r="C23" s="90"/>
      <c r="D23" s="89">
        <v>24680</v>
      </c>
      <c r="E23" s="89">
        <v>25075</v>
      </c>
      <c r="F23" s="89">
        <v>25232</v>
      </c>
      <c r="G23" s="89">
        <v>25632</v>
      </c>
      <c r="H23" s="89">
        <v>25031</v>
      </c>
      <c r="I23" s="89">
        <v>25459</v>
      </c>
      <c r="J23" s="89">
        <v>25542</v>
      </c>
      <c r="K23" s="89">
        <v>25506</v>
      </c>
      <c r="L23" s="89">
        <v>25553</v>
      </c>
      <c r="M23" s="89">
        <v>25519</v>
      </c>
      <c r="N23" s="89">
        <v>26122</v>
      </c>
      <c r="O23" s="89">
        <v>26268</v>
      </c>
      <c r="P23" s="89">
        <v>26548</v>
      </c>
      <c r="Q23" s="89">
        <v>25672</v>
      </c>
      <c r="R23" s="89">
        <v>23600</v>
      </c>
      <c r="S23" s="89">
        <v>25104</v>
      </c>
      <c r="T23" s="89">
        <v>25646</v>
      </c>
      <c r="U23" s="89">
        <v>25893</v>
      </c>
      <c r="V23" s="89">
        <v>26507</v>
      </c>
      <c r="W23" s="89">
        <v>26976</v>
      </c>
      <c r="X23" s="89">
        <v>27002</v>
      </c>
      <c r="Y23" s="89">
        <v>26778</v>
      </c>
      <c r="Z23" s="89">
        <v>28672</v>
      </c>
      <c r="AA23" s="89">
        <v>29550</v>
      </c>
      <c r="AB23" s="89">
        <v>29423</v>
      </c>
      <c r="AC23" s="89">
        <v>30293</v>
      </c>
      <c r="AD23" s="89">
        <v>30823</v>
      </c>
      <c r="AE23" s="89">
        <v>31490</v>
      </c>
      <c r="AF23" s="89">
        <v>31862</v>
      </c>
      <c r="AG23" s="89">
        <v>32642</v>
      </c>
      <c r="AH23" s="89">
        <v>33060</v>
      </c>
      <c r="AI23" s="89">
        <v>34025</v>
      </c>
      <c r="AJ23" s="89">
        <v>33408</v>
      </c>
      <c r="AK23" s="89">
        <v>34478</v>
      </c>
      <c r="AL23" s="89">
        <v>34645</v>
      </c>
      <c r="AM23" s="89">
        <v>36454</v>
      </c>
      <c r="AN23" s="89">
        <v>35431</v>
      </c>
      <c r="AO23" s="89">
        <v>35347</v>
      </c>
      <c r="AP23" s="89">
        <v>35617</v>
      </c>
      <c r="AQ23" s="89">
        <v>34285</v>
      </c>
      <c r="AR23" s="89">
        <v>34304</v>
      </c>
      <c r="AS23" s="89">
        <v>32921</v>
      </c>
      <c r="AT23" s="89">
        <v>34499</v>
      </c>
      <c r="AU23" s="89">
        <v>34137</v>
      </c>
      <c r="AV23" s="89">
        <v>33274</v>
      </c>
      <c r="AW23" s="89">
        <v>34739</v>
      </c>
      <c r="AX23" s="89">
        <v>36445</v>
      </c>
      <c r="AY23" s="89">
        <v>36459</v>
      </c>
      <c r="AZ23" s="89">
        <f>+AZ24-AZ22</f>
        <v>37216</v>
      </c>
      <c r="BA23" s="89">
        <f>+BA24-BA22</f>
        <v>37447</v>
      </c>
      <c r="BB23" s="89">
        <f>+BB24-BB22</f>
        <v>37889</v>
      </c>
      <c r="BC23" s="89">
        <v>38128</v>
      </c>
      <c r="BD23" s="89">
        <v>37531</v>
      </c>
      <c r="BE23" s="89">
        <v>38140</v>
      </c>
      <c r="BF23" s="89">
        <v>38664</v>
      </c>
      <c r="BG23" s="89">
        <v>38609</v>
      </c>
      <c r="BH23" s="89">
        <f>+BH24-BH22</f>
        <v>37693</v>
      </c>
      <c r="BI23" s="89">
        <v>38089</v>
      </c>
      <c r="BJ23" s="89">
        <v>13198</v>
      </c>
      <c r="BK23" s="89">
        <v>13588</v>
      </c>
      <c r="BL23" s="89">
        <v>13742</v>
      </c>
      <c r="BM23" s="89">
        <v>14196</v>
      </c>
      <c r="BN23" s="89">
        <v>14455</v>
      </c>
      <c r="BO23" s="89">
        <v>14343</v>
      </c>
      <c r="BP23" s="89">
        <v>14743</v>
      </c>
      <c r="BQ23" s="89">
        <f>+BQ11</f>
        <v>15061</v>
      </c>
      <c r="BR23" s="89">
        <v>15321</v>
      </c>
      <c r="BS23" s="89">
        <v>15363</v>
      </c>
      <c r="BT23" s="88">
        <v>15620</v>
      </c>
      <c r="BU23" s="88">
        <v>15626</v>
      </c>
      <c r="BV23" s="88">
        <v>16243</v>
      </c>
      <c r="BW23" s="88">
        <v>17220</v>
      </c>
      <c r="BX23" s="88">
        <v>17250</v>
      </c>
      <c r="BY23" s="88">
        <v>17077</v>
      </c>
      <c r="BZ23" s="88">
        <v>16884</v>
      </c>
      <c r="CA23" s="88">
        <v>16546</v>
      </c>
      <c r="CB23" s="29">
        <v>16834</v>
      </c>
      <c r="CC23" s="29">
        <v>17138</v>
      </c>
      <c r="CD23" s="29">
        <v>17316</v>
      </c>
      <c r="CE23" s="29">
        <f t="shared" si="8"/>
        <v>17507</v>
      </c>
      <c r="CF23" s="29">
        <f t="shared" si="8"/>
        <v>17906</v>
      </c>
      <c r="CG23" s="29">
        <f t="shared" si="8"/>
        <v>18196</v>
      </c>
      <c r="CH23" s="29">
        <f t="shared" si="8"/>
        <v>18444</v>
      </c>
      <c r="CI23" s="29">
        <f t="shared" si="8"/>
        <v>20193</v>
      </c>
      <c r="CJ23" s="29">
        <f t="shared" si="8"/>
        <v>22905</v>
      </c>
      <c r="CK23" s="29"/>
      <c r="CL23" s="29"/>
      <c r="CM23" s="29">
        <f t="shared" si="5"/>
        <v>22905</v>
      </c>
      <c r="CN23" s="29"/>
      <c r="CO23" s="29"/>
      <c r="CP23" s="29"/>
      <c r="CQ23" s="29"/>
      <c r="CR23" s="29"/>
      <c r="CS23" s="29"/>
      <c r="CT23" s="29"/>
    </row>
    <row r="24" spans="1:100" s="5" customFormat="1" ht="15.75" hidden="1" x14ac:dyDescent="0.25">
      <c r="A24" s="91" t="s">
        <v>75</v>
      </c>
      <c r="B24" s="90"/>
      <c r="C24" s="90"/>
      <c r="D24" s="90">
        <v>116155</v>
      </c>
      <c r="E24" s="90">
        <v>118397</v>
      </c>
      <c r="F24" s="90">
        <v>120069</v>
      </c>
      <c r="G24" s="90">
        <v>122305</v>
      </c>
      <c r="H24" s="90">
        <v>119021</v>
      </c>
      <c r="I24" s="90">
        <v>121031</v>
      </c>
      <c r="J24" s="90">
        <v>121483</v>
      </c>
      <c r="K24" s="90">
        <v>121059</v>
      </c>
      <c r="L24" s="90">
        <v>121697</v>
      </c>
      <c r="M24" s="90">
        <v>121905</v>
      </c>
      <c r="N24" s="90">
        <v>124545</v>
      </c>
      <c r="O24" s="90">
        <v>124820</v>
      </c>
      <c r="P24" s="90">
        <v>126050</v>
      </c>
      <c r="Q24" s="90">
        <v>121270</v>
      </c>
      <c r="R24" s="90">
        <v>110199</v>
      </c>
      <c r="S24" s="90">
        <v>116791</v>
      </c>
      <c r="T24" s="90">
        <v>119309</v>
      </c>
      <c r="U24" s="90">
        <v>120467</v>
      </c>
      <c r="V24" s="90">
        <v>123818</v>
      </c>
      <c r="W24" s="90">
        <v>125658</v>
      </c>
      <c r="X24" s="90">
        <v>125015</v>
      </c>
      <c r="Y24" s="90">
        <v>122815</v>
      </c>
      <c r="Z24" s="90">
        <v>130193</v>
      </c>
      <c r="AA24" s="90">
        <v>132583</v>
      </c>
      <c r="AB24" s="90">
        <v>132004</v>
      </c>
      <c r="AC24" s="90">
        <v>134557</v>
      </c>
      <c r="AD24" s="90">
        <v>136876</v>
      </c>
      <c r="AE24" s="90">
        <v>139029</v>
      </c>
      <c r="AF24" s="90">
        <v>140253</v>
      </c>
      <c r="AG24" s="90">
        <v>143345</v>
      </c>
      <c r="AH24" s="90">
        <v>145054</v>
      </c>
      <c r="AI24" s="90">
        <v>148569</v>
      </c>
      <c r="AJ24" s="90">
        <v>145462</v>
      </c>
      <c r="AK24" s="90">
        <v>148838</v>
      </c>
      <c r="AL24" s="90">
        <v>148843</v>
      </c>
      <c r="AM24" s="90">
        <v>152624</v>
      </c>
      <c r="AN24" s="90">
        <v>148851</v>
      </c>
      <c r="AO24" s="90">
        <v>147179</v>
      </c>
      <c r="AP24" s="90">
        <v>148005</v>
      </c>
      <c r="AQ24" s="90">
        <v>142096</v>
      </c>
      <c r="AR24" s="90">
        <v>141314</v>
      </c>
      <c r="AS24" s="90">
        <v>134159</v>
      </c>
      <c r="AT24" s="90">
        <v>140311</v>
      </c>
      <c r="AU24" s="90">
        <v>137922</v>
      </c>
      <c r="AV24" s="90">
        <v>133309</v>
      </c>
      <c r="AW24" s="90">
        <v>137556</v>
      </c>
      <c r="AX24" s="90">
        <v>144127</v>
      </c>
      <c r="AY24" s="90">
        <v>140356</v>
      </c>
      <c r="AZ24" s="90">
        <v>146174</v>
      </c>
      <c r="BA24" s="90">
        <v>145580</v>
      </c>
      <c r="BB24" s="90">
        <v>146792</v>
      </c>
      <c r="BC24" s="90">
        <v>148446</v>
      </c>
      <c r="BD24" s="90">
        <v>145373</v>
      </c>
      <c r="BE24" s="90">
        <v>147802</v>
      </c>
      <c r="BF24" s="90">
        <v>149821</v>
      </c>
      <c r="BG24" s="90">
        <v>149027</v>
      </c>
      <c r="BH24" s="90">
        <v>144494</v>
      </c>
      <c r="BI24" s="90">
        <v>143691</v>
      </c>
      <c r="BJ24" s="90">
        <f>+BJ22+BJ23</f>
        <v>118532</v>
      </c>
      <c r="BK24" s="90">
        <v>121223</v>
      </c>
      <c r="BL24" s="90">
        <v>121895</v>
      </c>
      <c r="BM24" s="90">
        <v>125410</v>
      </c>
      <c r="BN24" s="90">
        <v>128021</v>
      </c>
      <c r="BO24" s="90">
        <v>125650</v>
      </c>
      <c r="BP24" s="90">
        <v>128557</v>
      </c>
      <c r="BQ24" s="90">
        <f>+BQ14</f>
        <v>129716</v>
      </c>
      <c r="BR24" s="90">
        <v>133620</v>
      </c>
      <c r="BS24" s="90">
        <v>133935</v>
      </c>
      <c r="BT24" s="92">
        <v>136408</v>
      </c>
      <c r="BU24" s="92">
        <v>136567</v>
      </c>
      <c r="BV24" s="92">
        <v>141334</v>
      </c>
      <c r="BW24" s="92">
        <v>140420</v>
      </c>
      <c r="BX24" s="92">
        <v>144388</v>
      </c>
      <c r="BY24" s="92">
        <v>144623</v>
      </c>
      <c r="BZ24" s="92">
        <v>141529</v>
      </c>
      <c r="CA24" s="92">
        <v>139051</v>
      </c>
      <c r="CB24" s="27">
        <v>143679</v>
      </c>
      <c r="CC24" s="27">
        <v>146664</v>
      </c>
      <c r="CD24" s="27">
        <v>148425</v>
      </c>
      <c r="CE24" s="27">
        <f>+CE22+CE23</f>
        <v>150986</v>
      </c>
      <c r="CF24" s="27">
        <f>+CF22+CF23</f>
        <v>155884</v>
      </c>
      <c r="CG24" s="27">
        <f>+CG22+CG23</f>
        <v>157994</v>
      </c>
      <c r="CH24" s="27">
        <f>+CH22+CH23</f>
        <v>159336</v>
      </c>
      <c r="CI24" s="27">
        <f>+CI22+CI23</f>
        <v>158941</v>
      </c>
      <c r="CJ24" s="27">
        <f t="shared" ref="CJ24" si="9">+CJ22+CJ23</f>
        <v>163841</v>
      </c>
      <c r="CK24" s="27"/>
      <c r="CL24" s="27"/>
      <c r="CM24" s="27">
        <f t="shared" si="5"/>
        <v>163841</v>
      </c>
      <c r="CN24" s="27"/>
      <c r="CO24" s="27"/>
      <c r="CP24" s="27"/>
      <c r="CQ24" s="27"/>
      <c r="CR24" s="27"/>
      <c r="CS24" s="27"/>
      <c r="CT24" s="27"/>
    </row>
    <row r="25" spans="1:100" s="5" customFormat="1" ht="15.75" x14ac:dyDescent="0.25">
      <c r="A25" s="85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2"/>
      <c r="BU25" s="92"/>
      <c r="BV25" s="92"/>
      <c r="BW25" s="92"/>
      <c r="BX25" s="92"/>
      <c r="BY25" s="92"/>
      <c r="BZ25" s="92"/>
      <c r="CA25" s="92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V25" s="114"/>
    </row>
    <row r="26" spans="1:100" s="5" customFormat="1" ht="15.75" x14ac:dyDescent="0.25">
      <c r="A26" s="84" t="s">
        <v>77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2"/>
      <c r="BU26" s="92"/>
      <c r="BV26" s="92"/>
      <c r="BW26" s="92"/>
      <c r="BX26" s="92"/>
      <c r="BY26" s="92"/>
      <c r="BZ26" s="92"/>
      <c r="CA26" s="92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8"/>
    </row>
    <row r="27" spans="1:100" s="5" customFormat="1" ht="15.75" x14ac:dyDescent="0.25">
      <c r="A27" s="85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2"/>
      <c r="BU27" s="92"/>
      <c r="BV27" s="92"/>
      <c r="BW27" s="92"/>
      <c r="BX27" s="92"/>
      <c r="BY27" s="92"/>
      <c r="BZ27" s="92"/>
      <c r="CA27" s="92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8"/>
    </row>
    <row r="28" spans="1:100" s="4" customFormat="1" ht="15.75" x14ac:dyDescent="0.25">
      <c r="A28" s="93" t="s">
        <v>78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2"/>
      <c r="BU28" s="92"/>
      <c r="BV28" s="92"/>
      <c r="BW28" s="92"/>
      <c r="BX28" s="92"/>
      <c r="BY28" s="92"/>
      <c r="BZ28" s="92"/>
      <c r="CA28" s="92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31"/>
    </row>
    <row r="29" spans="1:100" s="4" customFormat="1" ht="15.75" hidden="1" x14ac:dyDescent="0.25">
      <c r="A29" s="91" t="s">
        <v>48</v>
      </c>
      <c r="B29" s="90"/>
      <c r="C29" s="90"/>
      <c r="D29" s="90">
        <v>55317</v>
      </c>
      <c r="E29" s="90">
        <v>56557</v>
      </c>
      <c r="F29" s="90">
        <v>57694</v>
      </c>
      <c r="G29" s="90">
        <v>58838</v>
      </c>
      <c r="H29" s="90">
        <v>57352</v>
      </c>
      <c r="I29" s="90">
        <v>58864</v>
      </c>
      <c r="J29" s="90">
        <v>59205</v>
      </c>
      <c r="K29" s="90">
        <v>59050</v>
      </c>
      <c r="L29" s="90">
        <v>59275</v>
      </c>
      <c r="M29" s="90">
        <v>59364</v>
      </c>
      <c r="N29" s="90">
        <v>60676</v>
      </c>
      <c r="O29" s="90">
        <v>60839</v>
      </c>
      <c r="P29" s="90">
        <v>61856</v>
      </c>
      <c r="Q29" s="90">
        <v>59613</v>
      </c>
      <c r="R29" s="90">
        <v>54288</v>
      </c>
      <c r="S29" s="90">
        <v>58013</v>
      </c>
      <c r="T29" s="90">
        <v>59477</v>
      </c>
      <c r="U29" s="90">
        <v>60132</v>
      </c>
      <c r="V29" s="90">
        <v>62390</v>
      </c>
      <c r="W29" s="90">
        <v>63288</v>
      </c>
      <c r="X29" s="90">
        <v>63599</v>
      </c>
      <c r="Y29" s="90">
        <v>62494</v>
      </c>
      <c r="Z29" s="90">
        <v>66826</v>
      </c>
      <c r="AA29" s="90">
        <v>68678</v>
      </c>
      <c r="AB29" s="90">
        <v>52654.100047560001</v>
      </c>
      <c r="AC29" s="90">
        <v>53661.719226629997</v>
      </c>
      <c r="AD29" s="90">
        <v>55310.234614909998</v>
      </c>
      <c r="AE29" s="90">
        <v>56836</v>
      </c>
      <c r="AF29" s="90">
        <v>57291.964604280001</v>
      </c>
      <c r="AG29" s="90">
        <v>58765.347232020002</v>
      </c>
      <c r="AH29" s="90">
        <v>59790.796691440002</v>
      </c>
      <c r="AI29" s="90">
        <v>61296.553307039998</v>
      </c>
      <c r="AJ29" s="90">
        <v>59720.711530820001</v>
      </c>
      <c r="AK29" s="90">
        <v>61051.580944770001</v>
      </c>
      <c r="AL29" s="90">
        <v>61020</v>
      </c>
      <c r="AM29" s="90">
        <v>62969</v>
      </c>
      <c r="AN29" s="90">
        <v>61029</v>
      </c>
      <c r="AO29" s="90">
        <v>60185</v>
      </c>
      <c r="AP29" s="90">
        <v>60291</v>
      </c>
      <c r="AQ29" s="90">
        <v>57619</v>
      </c>
      <c r="AR29" s="90">
        <v>56878</v>
      </c>
      <c r="AS29" s="90">
        <v>53576</v>
      </c>
      <c r="AT29" s="90">
        <v>56263</v>
      </c>
      <c r="AU29" s="90">
        <v>54869</v>
      </c>
      <c r="AV29" s="90">
        <v>52540</v>
      </c>
      <c r="AW29" s="90">
        <v>54027</v>
      </c>
      <c r="AX29" s="90">
        <v>56422</v>
      </c>
      <c r="AY29" s="90">
        <v>54434</v>
      </c>
      <c r="AZ29" s="90">
        <v>56079</v>
      </c>
      <c r="BA29" s="90">
        <v>55820</v>
      </c>
      <c r="BB29" s="90">
        <v>56490</v>
      </c>
      <c r="BC29" s="90">
        <v>56897</v>
      </c>
      <c r="BD29" s="90">
        <v>55260</v>
      </c>
      <c r="BE29" s="90">
        <v>56371</v>
      </c>
      <c r="BF29" s="90">
        <v>56714</v>
      </c>
      <c r="BG29" s="90">
        <v>56065</v>
      </c>
      <c r="BH29" s="90">
        <v>53950</v>
      </c>
      <c r="BI29" s="90">
        <v>52722</v>
      </c>
      <c r="BJ29" s="90">
        <v>55296</v>
      </c>
      <c r="BK29" s="90">
        <v>56408</v>
      </c>
      <c r="BL29" s="90">
        <v>56515</v>
      </c>
      <c r="BM29" s="90">
        <v>57952</v>
      </c>
      <c r="BN29" s="90">
        <v>58847</v>
      </c>
      <c r="BO29" s="90">
        <v>58847</v>
      </c>
      <c r="BP29" s="90"/>
      <c r="BQ29" s="90"/>
      <c r="BR29" s="90"/>
      <c r="BS29" s="90"/>
      <c r="BT29" s="92"/>
      <c r="BU29" s="92"/>
      <c r="BV29" s="92"/>
      <c r="BW29" s="92"/>
      <c r="BX29" s="92"/>
      <c r="BY29" s="92"/>
      <c r="BZ29" s="92"/>
      <c r="CA29" s="92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31"/>
    </row>
    <row r="30" spans="1:100" s="4" customFormat="1" ht="15.75" hidden="1" x14ac:dyDescent="0.25">
      <c r="A30" s="91" t="s">
        <v>79</v>
      </c>
      <c r="B30" s="90"/>
      <c r="C30" s="90" t="s">
        <v>53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2">
        <v>-15996</v>
      </c>
      <c r="AB30" s="83"/>
      <c r="AC30" s="83"/>
      <c r="AD30" s="83"/>
      <c r="AE30" s="83"/>
      <c r="AF30" s="83"/>
      <c r="AG30" s="83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8"/>
      <c r="BU30" s="88"/>
      <c r="BV30" s="88"/>
      <c r="BW30" s="88"/>
      <c r="BX30" s="88"/>
      <c r="BY30" s="88"/>
      <c r="BZ30" s="88"/>
      <c r="CA30" s="88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31"/>
    </row>
    <row r="31" spans="1:100" s="4" customFormat="1" ht="15.75" x14ac:dyDescent="0.25">
      <c r="A31" s="91" t="s">
        <v>80</v>
      </c>
      <c r="B31" s="90"/>
      <c r="C31" s="5"/>
      <c r="D31" s="90">
        <v>55317</v>
      </c>
      <c r="E31" s="90">
        <v>56557</v>
      </c>
      <c r="F31" s="90">
        <v>57694</v>
      </c>
      <c r="G31" s="90">
        <v>58838</v>
      </c>
      <c r="H31" s="90">
        <v>57352</v>
      </c>
      <c r="I31" s="90">
        <v>58864</v>
      </c>
      <c r="J31" s="90">
        <v>59205</v>
      </c>
      <c r="K31" s="90">
        <v>59050</v>
      </c>
      <c r="L31" s="90">
        <v>59275</v>
      </c>
      <c r="M31" s="90">
        <v>59364</v>
      </c>
      <c r="N31" s="90">
        <v>60676</v>
      </c>
      <c r="O31" s="90">
        <v>60839</v>
      </c>
      <c r="P31" s="90">
        <v>61856</v>
      </c>
      <c r="Q31" s="90">
        <v>59613</v>
      </c>
      <c r="R31" s="90">
        <v>54288</v>
      </c>
      <c r="S31" s="90">
        <v>58013</v>
      </c>
      <c r="T31" s="90">
        <v>59477</v>
      </c>
      <c r="U31" s="90">
        <v>60132</v>
      </c>
      <c r="V31" s="90">
        <v>62390</v>
      </c>
      <c r="W31" s="90">
        <v>63288</v>
      </c>
      <c r="X31" s="90">
        <v>63599</v>
      </c>
      <c r="Y31" s="90">
        <v>62494</v>
      </c>
      <c r="Z31" s="90">
        <v>66826</v>
      </c>
      <c r="AA31" s="90">
        <f>+AA29+AA30</f>
        <v>52682</v>
      </c>
      <c r="AB31" s="90">
        <f>+AB29+AB30</f>
        <v>52654.100047560001</v>
      </c>
      <c r="AC31" s="90">
        <f>+AC29+AC30</f>
        <v>53661.719226629997</v>
      </c>
      <c r="AD31" s="90">
        <f>+AD29+AD30</f>
        <v>55310.234614909998</v>
      </c>
      <c r="AE31" s="90">
        <v>56836</v>
      </c>
      <c r="AF31" s="90">
        <f t="shared" ref="AF31:AK31" si="10">+AF29+AF30</f>
        <v>57291.964604280001</v>
      </c>
      <c r="AG31" s="90">
        <f t="shared" si="10"/>
        <v>58765.347232020002</v>
      </c>
      <c r="AH31" s="90">
        <f t="shared" si="10"/>
        <v>59790.796691440002</v>
      </c>
      <c r="AI31" s="90">
        <f t="shared" si="10"/>
        <v>61296.553307039998</v>
      </c>
      <c r="AJ31" s="90">
        <f t="shared" si="10"/>
        <v>59720.711530820001</v>
      </c>
      <c r="AK31" s="90">
        <f t="shared" si="10"/>
        <v>61051.580944770001</v>
      </c>
      <c r="AL31" s="90">
        <v>61020</v>
      </c>
      <c r="AM31" s="90">
        <v>62969</v>
      </c>
      <c r="AN31" s="90">
        <v>61029</v>
      </c>
      <c r="AO31" s="90">
        <v>60185</v>
      </c>
      <c r="AP31" s="90">
        <v>60291</v>
      </c>
      <c r="AQ31" s="90">
        <v>57619</v>
      </c>
      <c r="AR31" s="90">
        <v>56878</v>
      </c>
      <c r="AS31" s="90">
        <v>53576</v>
      </c>
      <c r="AT31" s="90">
        <v>56263</v>
      </c>
      <c r="AU31" s="90">
        <v>54869</v>
      </c>
      <c r="AV31" s="90">
        <v>52540</v>
      </c>
      <c r="AW31" s="90">
        <v>54027</v>
      </c>
      <c r="AX31" s="90">
        <v>56422</v>
      </c>
      <c r="AY31" s="90">
        <v>54434</v>
      </c>
      <c r="AZ31" s="90">
        <f>+AZ29</f>
        <v>56079</v>
      </c>
      <c r="BA31" s="90">
        <f>+BA29</f>
        <v>55820</v>
      </c>
      <c r="BB31" s="90">
        <f>+BB29</f>
        <v>56490</v>
      </c>
      <c r="BC31" s="90">
        <v>56897</v>
      </c>
      <c r="BD31" s="90">
        <v>55260</v>
      </c>
      <c r="BE31" s="90">
        <v>56371</v>
      </c>
      <c r="BF31" s="90">
        <v>56714</v>
      </c>
      <c r="BG31" s="90">
        <v>56065</v>
      </c>
      <c r="BH31" s="90">
        <v>53950</v>
      </c>
      <c r="BI31" s="90">
        <v>52722</v>
      </c>
      <c r="BJ31" s="90">
        <v>55296</v>
      </c>
      <c r="BK31" s="90">
        <v>56408</v>
      </c>
      <c r="BL31" s="90">
        <v>56515</v>
      </c>
      <c r="BM31" s="90">
        <v>57952</v>
      </c>
      <c r="BN31" s="90">
        <v>58847</v>
      </c>
      <c r="BO31" s="90">
        <v>57219</v>
      </c>
      <c r="BP31" s="90">
        <v>58228</v>
      </c>
      <c r="BQ31" s="90">
        <v>58505</v>
      </c>
      <c r="BR31" s="90">
        <v>60222</v>
      </c>
      <c r="BS31" s="90">
        <v>60078</v>
      </c>
      <c r="BT31" s="92">
        <v>60951</v>
      </c>
      <c r="BU31" s="92">
        <v>60727</v>
      </c>
      <c r="BV31" s="92">
        <v>62446</v>
      </c>
      <c r="BW31" s="92">
        <v>61435</v>
      </c>
      <c r="BX31" s="92">
        <v>63327</v>
      </c>
      <c r="BY31" s="92">
        <v>62957</v>
      </c>
      <c r="BZ31" s="92">
        <v>60885</v>
      </c>
      <c r="CA31" s="92">
        <v>59351</v>
      </c>
      <c r="CB31" s="27">
        <v>61459</v>
      </c>
      <c r="CC31" s="27">
        <v>62488</v>
      </c>
      <c r="CD31" s="27">
        <v>63220</v>
      </c>
      <c r="CE31" s="27">
        <v>64026</v>
      </c>
      <c r="CF31" s="27">
        <v>65766</v>
      </c>
      <c r="CG31" s="27">
        <v>66138</v>
      </c>
      <c r="CH31" s="27">
        <v>66486</v>
      </c>
      <c r="CI31" s="27">
        <v>65671</v>
      </c>
      <c r="CJ31" s="27">
        <v>66297</v>
      </c>
      <c r="CK31" s="27">
        <v>67997</v>
      </c>
      <c r="CL31" s="27">
        <v>64812</v>
      </c>
      <c r="CM31" s="27">
        <v>67186</v>
      </c>
      <c r="CN31" s="27">
        <v>69206</v>
      </c>
      <c r="CO31" s="27">
        <v>70222</v>
      </c>
      <c r="CP31" s="31"/>
    </row>
    <row r="32" spans="1:100" s="5" customFormat="1" ht="15.75" x14ac:dyDescent="0.25">
      <c r="A32" s="91" t="s">
        <v>49</v>
      </c>
      <c r="B32" s="90"/>
      <c r="C32" s="90"/>
      <c r="D32" s="89">
        <v>1667</v>
      </c>
      <c r="E32" s="89">
        <v>1734</v>
      </c>
      <c r="F32" s="89">
        <v>1804</v>
      </c>
      <c r="G32" s="89">
        <v>1850</v>
      </c>
      <c r="H32" s="89">
        <v>1850</v>
      </c>
      <c r="I32" s="89">
        <v>1865</v>
      </c>
      <c r="J32" s="89">
        <v>2037</v>
      </c>
      <c r="K32" s="89">
        <v>2179</v>
      </c>
      <c r="L32" s="89">
        <v>2159</v>
      </c>
      <c r="M32" s="89">
        <v>2205</v>
      </c>
      <c r="N32" s="89">
        <v>2286</v>
      </c>
      <c r="O32" s="89">
        <v>2372</v>
      </c>
      <c r="P32" s="89">
        <v>2463</v>
      </c>
      <c r="Q32" s="89">
        <v>2528</v>
      </c>
      <c r="R32" s="89">
        <v>2335</v>
      </c>
      <c r="S32" s="89">
        <v>2445</v>
      </c>
      <c r="T32" s="89">
        <v>2543</v>
      </c>
      <c r="U32" s="89">
        <v>3132</v>
      </c>
      <c r="V32" s="89">
        <v>3303</v>
      </c>
      <c r="W32" s="89">
        <v>3482</v>
      </c>
      <c r="X32" s="89">
        <v>3330</v>
      </c>
      <c r="Y32" s="89">
        <v>3356</v>
      </c>
      <c r="Z32" s="89">
        <v>3619</v>
      </c>
      <c r="AA32" s="89">
        <v>3788</v>
      </c>
      <c r="AB32" s="89">
        <v>3850</v>
      </c>
      <c r="AC32" s="89">
        <v>4103</v>
      </c>
      <c r="AD32" s="89">
        <v>4174</v>
      </c>
      <c r="AE32" s="89">
        <v>4363</v>
      </c>
      <c r="AF32" s="89">
        <v>4632</v>
      </c>
      <c r="AG32" s="89">
        <v>4889</v>
      </c>
      <c r="AH32" s="89">
        <v>4989</v>
      </c>
      <c r="AI32" s="89">
        <v>5110</v>
      </c>
      <c r="AJ32" s="89">
        <v>5068</v>
      </c>
      <c r="AK32" s="89">
        <v>5219</v>
      </c>
      <c r="AL32" s="89">
        <v>5263</v>
      </c>
      <c r="AM32" s="89">
        <v>5393</v>
      </c>
      <c r="AN32" s="89">
        <v>5772</v>
      </c>
      <c r="AO32" s="89">
        <v>5905</v>
      </c>
      <c r="AP32" s="89">
        <v>5848</v>
      </c>
      <c r="AQ32" s="89">
        <v>5777</v>
      </c>
      <c r="AR32" s="89">
        <v>5605</v>
      </c>
      <c r="AS32" s="89">
        <v>5368</v>
      </c>
      <c r="AT32" s="89">
        <v>5467</v>
      </c>
      <c r="AU32" s="89">
        <v>5330</v>
      </c>
      <c r="AV32" s="89">
        <v>5011</v>
      </c>
      <c r="AW32" s="89">
        <v>4961</v>
      </c>
      <c r="AX32" s="89">
        <v>5139</v>
      </c>
      <c r="AY32" s="89">
        <v>5219</v>
      </c>
      <c r="AZ32" s="89">
        <v>4972</v>
      </c>
      <c r="BA32" s="89">
        <v>4965</v>
      </c>
      <c r="BB32" s="89">
        <v>5086</v>
      </c>
      <c r="BC32" s="89">
        <v>5208</v>
      </c>
      <c r="BD32" s="89">
        <v>5115</v>
      </c>
      <c r="BE32" s="89">
        <v>5168</v>
      </c>
      <c r="BF32" s="89">
        <v>5216</v>
      </c>
      <c r="BG32" s="89">
        <v>5182</v>
      </c>
      <c r="BH32" s="89">
        <v>5050</v>
      </c>
      <c r="BI32" s="89">
        <v>4944</v>
      </c>
      <c r="BJ32" s="89">
        <v>5288</v>
      </c>
      <c r="BK32" s="89">
        <v>5507</v>
      </c>
      <c r="BL32" s="89">
        <v>5509</v>
      </c>
      <c r="BM32" s="89">
        <v>5778</v>
      </c>
      <c r="BN32" s="89">
        <v>6074</v>
      </c>
      <c r="BO32" s="89">
        <v>6012</v>
      </c>
      <c r="BP32" s="89">
        <v>6176</v>
      </c>
      <c r="BQ32" s="89">
        <v>6250</v>
      </c>
      <c r="BR32" s="89">
        <v>6545</v>
      </c>
      <c r="BS32" s="89">
        <v>6659</v>
      </c>
      <c r="BT32" s="88">
        <v>6868</v>
      </c>
      <c r="BU32" s="88">
        <v>6860</v>
      </c>
      <c r="BV32" s="88">
        <v>7139</v>
      </c>
      <c r="BW32" s="88">
        <v>7258</v>
      </c>
      <c r="BX32" s="88">
        <v>7645</v>
      </c>
      <c r="BY32" s="88">
        <v>7779</v>
      </c>
      <c r="BZ32" s="88">
        <v>7874</v>
      </c>
      <c r="CA32" s="88">
        <v>7896</v>
      </c>
      <c r="CB32" s="29">
        <v>8305</v>
      </c>
      <c r="CC32" s="29">
        <v>8683</v>
      </c>
      <c r="CD32" s="29">
        <v>8959</v>
      </c>
      <c r="CE32" s="29">
        <v>9307</v>
      </c>
      <c r="CF32" s="29">
        <v>9911</v>
      </c>
      <c r="CG32" s="29">
        <v>11148</v>
      </c>
      <c r="CH32" s="29">
        <v>12248</v>
      </c>
      <c r="CI32" s="29">
        <v>12462</v>
      </c>
      <c r="CJ32" s="29">
        <v>13052</v>
      </c>
      <c r="CK32" s="29">
        <v>13930</v>
      </c>
      <c r="CL32" s="29">
        <v>13361</v>
      </c>
      <c r="CM32" s="29">
        <v>14071</v>
      </c>
      <c r="CN32" s="29">
        <v>14920</v>
      </c>
      <c r="CO32" s="29">
        <v>15333</v>
      </c>
      <c r="CP32" s="28"/>
    </row>
    <row r="33" spans="1:94" s="4" customFormat="1" ht="15.75" x14ac:dyDescent="0.25">
      <c r="A33" s="91" t="s">
        <v>50</v>
      </c>
      <c r="B33" s="90"/>
      <c r="C33" s="90"/>
      <c r="D33" s="90">
        <v>56984</v>
      </c>
      <c r="E33" s="90">
        <v>58291</v>
      </c>
      <c r="F33" s="90">
        <v>59498</v>
      </c>
      <c r="G33" s="90">
        <v>60688</v>
      </c>
      <c r="H33" s="90">
        <v>59202</v>
      </c>
      <c r="I33" s="90">
        <v>60729</v>
      </c>
      <c r="J33" s="90">
        <v>61242</v>
      </c>
      <c r="K33" s="90">
        <v>61229</v>
      </c>
      <c r="L33" s="90">
        <v>61434</v>
      </c>
      <c r="M33" s="90">
        <v>61569</v>
      </c>
      <c r="N33" s="90">
        <v>62962</v>
      </c>
      <c r="O33" s="90">
        <v>63211</v>
      </c>
      <c r="P33" s="90">
        <v>64319</v>
      </c>
      <c r="Q33" s="90">
        <v>62141</v>
      </c>
      <c r="R33" s="90">
        <v>56623</v>
      </c>
      <c r="S33" s="90">
        <v>60458</v>
      </c>
      <c r="T33" s="90">
        <v>62020</v>
      </c>
      <c r="U33" s="90">
        <v>63264</v>
      </c>
      <c r="V33" s="90">
        <v>65693</v>
      </c>
      <c r="W33" s="90">
        <v>66770</v>
      </c>
      <c r="X33" s="90">
        <v>66929</v>
      </c>
      <c r="Y33" s="90">
        <v>65850</v>
      </c>
      <c r="Z33" s="90">
        <v>70445</v>
      </c>
      <c r="AA33" s="90">
        <f t="shared" ref="AA33:AM33" si="11">+AA31+AA32</f>
        <v>56470</v>
      </c>
      <c r="AB33" s="90">
        <f t="shared" si="11"/>
        <v>56504.100047560001</v>
      </c>
      <c r="AC33" s="90">
        <f t="shared" si="11"/>
        <v>57764.719226629997</v>
      </c>
      <c r="AD33" s="90">
        <f t="shared" si="11"/>
        <v>59484.234614909998</v>
      </c>
      <c r="AE33" s="90">
        <f t="shared" si="11"/>
        <v>61199</v>
      </c>
      <c r="AF33" s="90">
        <f t="shared" si="11"/>
        <v>61923.964604280001</v>
      </c>
      <c r="AG33" s="90">
        <f t="shared" si="11"/>
        <v>63654.347232020002</v>
      </c>
      <c r="AH33" s="90">
        <f t="shared" si="11"/>
        <v>64779.796691440002</v>
      </c>
      <c r="AI33" s="90">
        <f t="shared" si="11"/>
        <v>66406.553307039998</v>
      </c>
      <c r="AJ33" s="90">
        <f t="shared" si="11"/>
        <v>64788.711530820001</v>
      </c>
      <c r="AK33" s="90">
        <f t="shared" si="11"/>
        <v>66270.580944770001</v>
      </c>
      <c r="AL33" s="90">
        <f t="shared" si="11"/>
        <v>66283</v>
      </c>
      <c r="AM33" s="90">
        <f t="shared" si="11"/>
        <v>68362</v>
      </c>
      <c r="AN33" s="90">
        <v>66801</v>
      </c>
      <c r="AO33" s="90">
        <v>66090</v>
      </c>
      <c r="AP33" s="90">
        <v>66139</v>
      </c>
      <c r="AQ33" s="90">
        <v>63396</v>
      </c>
      <c r="AR33" s="90">
        <v>62483</v>
      </c>
      <c r="AS33" s="90">
        <v>58944</v>
      </c>
      <c r="AT33" s="90">
        <v>61730</v>
      </c>
      <c r="AU33" s="90">
        <v>60199</v>
      </c>
      <c r="AV33" s="90">
        <v>57551</v>
      </c>
      <c r="AW33" s="90">
        <v>58988</v>
      </c>
      <c r="AX33" s="90">
        <v>61561</v>
      </c>
      <c r="AY33" s="90">
        <v>59653</v>
      </c>
      <c r="AZ33" s="90">
        <v>61051</v>
      </c>
      <c r="BA33" s="90">
        <v>60785</v>
      </c>
      <c r="BB33" s="90">
        <v>61576</v>
      </c>
      <c r="BC33" s="90">
        <v>62105</v>
      </c>
      <c r="BD33" s="90">
        <v>60375</v>
      </c>
      <c r="BE33" s="90">
        <v>61539</v>
      </c>
      <c r="BF33" s="90">
        <v>61930</v>
      </c>
      <c r="BG33" s="90">
        <v>61247</v>
      </c>
      <c r="BH33" s="90">
        <v>59000</v>
      </c>
      <c r="BI33" s="90">
        <v>57666</v>
      </c>
      <c r="BJ33" s="90">
        <v>60584</v>
      </c>
      <c r="BK33" s="90">
        <v>61915</v>
      </c>
      <c r="BL33" s="90">
        <v>62024</v>
      </c>
      <c r="BM33" s="90">
        <v>63730</v>
      </c>
      <c r="BN33" s="90">
        <f>+BN31+BN32</f>
        <v>64921</v>
      </c>
      <c r="BO33" s="90">
        <v>63231</v>
      </c>
      <c r="BP33" s="90">
        <f>+BP31+BP32</f>
        <v>64404</v>
      </c>
      <c r="BQ33" s="90">
        <f>+BQ31+BQ32</f>
        <v>64755</v>
      </c>
      <c r="BR33" s="90">
        <v>66767</v>
      </c>
      <c r="BS33" s="90">
        <v>66737</v>
      </c>
      <c r="BT33" s="92">
        <v>67819</v>
      </c>
      <c r="BU33" s="92">
        <v>67587</v>
      </c>
      <c r="BV33" s="92">
        <v>69585</v>
      </c>
      <c r="BW33" s="92">
        <f>+BW31+BW32</f>
        <v>68693</v>
      </c>
      <c r="BX33" s="92">
        <v>70972</v>
      </c>
      <c r="BY33" s="92">
        <v>70736</v>
      </c>
      <c r="BZ33" s="92">
        <v>68759</v>
      </c>
      <c r="CA33" s="92">
        <v>67247</v>
      </c>
      <c r="CB33" s="27">
        <v>69764</v>
      </c>
      <c r="CC33" s="27">
        <v>71171</v>
      </c>
      <c r="CD33" s="27">
        <v>72179</v>
      </c>
      <c r="CE33" s="27">
        <v>73333</v>
      </c>
      <c r="CF33" s="27">
        <v>75677</v>
      </c>
      <c r="CG33" s="27">
        <v>77286</v>
      </c>
      <c r="CH33" s="27">
        <v>78734</v>
      </c>
      <c r="CI33" s="27">
        <v>78133</v>
      </c>
      <c r="CJ33" s="27">
        <v>79349</v>
      </c>
      <c r="CK33" s="27">
        <v>81927</v>
      </c>
      <c r="CL33" s="27">
        <v>78173</v>
      </c>
      <c r="CM33" s="27">
        <v>81257</v>
      </c>
      <c r="CN33" s="27">
        <v>84126</v>
      </c>
      <c r="CO33" s="27">
        <v>85555</v>
      </c>
      <c r="CP33" s="31"/>
    </row>
    <row r="34" spans="1:94" s="5" customFormat="1" ht="15.75" x14ac:dyDescent="0.25">
      <c r="A34" s="91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2"/>
      <c r="BU34" s="92"/>
      <c r="BV34" s="92"/>
      <c r="BW34" s="92"/>
      <c r="BX34" s="92"/>
      <c r="BY34" s="92"/>
      <c r="BZ34" s="92"/>
      <c r="CA34" s="92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8"/>
    </row>
    <row r="35" spans="1:94" s="5" customFormat="1" ht="15.75" x14ac:dyDescent="0.25">
      <c r="A35" s="91" t="s">
        <v>39</v>
      </c>
      <c r="B35" s="90"/>
      <c r="C35" s="90"/>
      <c r="D35" s="90">
        <v>5871</v>
      </c>
      <c r="E35" s="90">
        <v>6003</v>
      </c>
      <c r="F35" s="90">
        <v>6132</v>
      </c>
      <c r="G35" s="90">
        <v>6159</v>
      </c>
      <c r="H35" s="90">
        <v>5928</v>
      </c>
      <c r="I35" s="90">
        <v>6027</v>
      </c>
      <c r="J35" s="90">
        <v>4975</v>
      </c>
      <c r="K35" s="90">
        <v>4955</v>
      </c>
      <c r="L35" s="90">
        <v>4958</v>
      </c>
      <c r="M35" s="90">
        <v>4942</v>
      </c>
      <c r="N35" s="90">
        <v>5057</v>
      </c>
      <c r="O35" s="90">
        <v>5046</v>
      </c>
      <c r="P35" s="90">
        <v>5049</v>
      </c>
      <c r="Q35" s="90">
        <v>4727</v>
      </c>
      <c r="R35" s="90">
        <v>4275</v>
      </c>
      <c r="S35" s="90">
        <v>7233</v>
      </c>
      <c r="T35" s="90">
        <v>7477</v>
      </c>
      <c r="U35" s="90">
        <v>7557</v>
      </c>
      <c r="V35" s="90">
        <v>7723</v>
      </c>
      <c r="W35" s="90">
        <v>7693</v>
      </c>
      <c r="X35" s="90">
        <v>7671</v>
      </c>
      <c r="Y35" s="90">
        <v>7478</v>
      </c>
      <c r="Z35" s="90">
        <v>8051</v>
      </c>
      <c r="AA35" s="90">
        <v>8172</v>
      </c>
      <c r="AB35" s="90">
        <v>7240.3000000000029</v>
      </c>
      <c r="AC35" s="90">
        <v>7152.8000000000029</v>
      </c>
      <c r="AD35" s="90">
        <v>7271.5999999999985</v>
      </c>
      <c r="AE35" s="90">
        <v>7383</v>
      </c>
      <c r="AF35" s="90">
        <v>7984.9000000000015</v>
      </c>
      <c r="AG35" s="90">
        <v>8166.9000000000015</v>
      </c>
      <c r="AH35" s="90">
        <v>8179.0999999999985</v>
      </c>
      <c r="AI35" s="90">
        <v>8341.5999999999985</v>
      </c>
      <c r="AJ35" s="90">
        <v>8178.1999999999971</v>
      </c>
      <c r="AK35" s="90">
        <v>7922</v>
      </c>
      <c r="AL35" s="90">
        <v>7753</v>
      </c>
      <c r="AM35" s="90">
        <v>7948</v>
      </c>
      <c r="AN35" s="90">
        <v>7604</v>
      </c>
      <c r="AO35" s="90">
        <v>7444</v>
      </c>
      <c r="AP35" s="90">
        <v>7090</v>
      </c>
      <c r="AQ35" s="90">
        <v>6806</v>
      </c>
      <c r="AR35" s="90">
        <v>6792</v>
      </c>
      <c r="AS35" s="90">
        <v>6344</v>
      </c>
      <c r="AT35" s="90">
        <v>6488</v>
      </c>
      <c r="AU35" s="90">
        <v>6415</v>
      </c>
      <c r="AV35" s="90">
        <v>6106</v>
      </c>
      <c r="AW35" s="90">
        <v>6242</v>
      </c>
      <c r="AX35" s="90">
        <v>6635</v>
      </c>
      <c r="AY35" s="90">
        <v>6422</v>
      </c>
      <c r="AZ35" s="90">
        <v>6742</v>
      </c>
      <c r="BA35" s="90">
        <v>6767</v>
      </c>
      <c r="BB35" s="90">
        <v>6826</v>
      </c>
      <c r="BC35" s="90">
        <v>6798</v>
      </c>
      <c r="BD35" s="90">
        <v>6655</v>
      </c>
      <c r="BE35" s="90">
        <v>7203</v>
      </c>
      <c r="BF35" s="90">
        <v>7409</v>
      </c>
      <c r="BG35" s="90">
        <v>7288</v>
      </c>
      <c r="BH35" s="90">
        <v>7102</v>
      </c>
      <c r="BI35" s="90">
        <v>7080</v>
      </c>
      <c r="BJ35" s="90">
        <v>7401</v>
      </c>
      <c r="BK35" s="90">
        <v>7367</v>
      </c>
      <c r="BL35" s="90">
        <v>7673</v>
      </c>
      <c r="BM35" s="90">
        <v>7933</v>
      </c>
      <c r="BN35" s="90">
        <v>7966</v>
      </c>
      <c r="BO35" s="90">
        <v>7990</v>
      </c>
      <c r="BP35" s="90">
        <v>8090</v>
      </c>
      <c r="BQ35" s="90">
        <v>8011</v>
      </c>
      <c r="BR35" s="90">
        <v>8066</v>
      </c>
      <c r="BS35" s="90">
        <v>8016</v>
      </c>
      <c r="BT35" s="92">
        <v>8079</v>
      </c>
      <c r="BU35" s="92">
        <v>8250</v>
      </c>
      <c r="BV35" s="92">
        <v>8536</v>
      </c>
      <c r="BW35" s="92">
        <v>8375</v>
      </c>
      <c r="BX35" s="92">
        <v>8543</v>
      </c>
      <c r="BY35" s="92">
        <v>9039</v>
      </c>
      <c r="BZ35" s="92">
        <v>11787</v>
      </c>
      <c r="CA35" s="92">
        <v>11155</v>
      </c>
      <c r="CB35" s="27">
        <v>11630</v>
      </c>
      <c r="CC35" s="27">
        <v>12023</v>
      </c>
      <c r="CD35" s="27">
        <v>13038</v>
      </c>
      <c r="CE35" s="27">
        <v>13606</v>
      </c>
      <c r="CF35" s="27">
        <v>14683</v>
      </c>
      <c r="CG35" s="27">
        <v>14713</v>
      </c>
      <c r="CH35" s="27">
        <v>14517</v>
      </c>
      <c r="CI35" s="27">
        <v>14491</v>
      </c>
      <c r="CJ35" s="27">
        <v>15033</v>
      </c>
      <c r="CK35" s="27">
        <v>15421</v>
      </c>
      <c r="CL35" s="27">
        <v>15456</v>
      </c>
      <c r="CM35" s="27">
        <v>17353</v>
      </c>
      <c r="CN35" s="27">
        <v>19274</v>
      </c>
      <c r="CO35" s="27">
        <v>19899</v>
      </c>
      <c r="CP35" s="28"/>
    </row>
    <row r="36" spans="1:94" s="5" customFormat="1" ht="15.75" x14ac:dyDescent="0.25">
      <c r="A36" s="91" t="s">
        <v>81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>
        <v>46974.599952439996</v>
      </c>
      <c r="AC36" s="90">
        <v>47784.48077337</v>
      </c>
      <c r="AD36" s="90">
        <v>48768.165385090004</v>
      </c>
      <c r="AE36" s="90">
        <v>49551</v>
      </c>
      <c r="AF36" s="90">
        <v>50117.135395719997</v>
      </c>
      <c r="AG36" s="90">
        <v>51091.752767979997</v>
      </c>
      <c r="AH36" s="90">
        <v>51474.103308559999</v>
      </c>
      <c r="AI36" s="90">
        <v>52320.846692960004</v>
      </c>
      <c r="AJ36" s="90">
        <v>51131.088469180002</v>
      </c>
      <c r="AK36" s="90">
        <v>52516.719055230002</v>
      </c>
      <c r="AL36" s="90">
        <v>51450</v>
      </c>
      <c r="AM36" s="90">
        <v>52805</v>
      </c>
      <c r="AN36" s="90">
        <v>51892</v>
      </c>
      <c r="AO36" s="90">
        <v>51382</v>
      </c>
      <c r="AP36" s="90">
        <v>51502</v>
      </c>
      <c r="AQ36" s="90">
        <v>49338</v>
      </c>
      <c r="AR36" s="90">
        <v>49357</v>
      </c>
      <c r="AS36" s="90">
        <v>46575</v>
      </c>
      <c r="AT36" s="90">
        <v>48495</v>
      </c>
      <c r="AU36" s="90">
        <v>46736</v>
      </c>
      <c r="AV36" s="90">
        <v>45015</v>
      </c>
      <c r="AW36" s="90">
        <v>46902</v>
      </c>
      <c r="AX36" s="90">
        <v>48578</v>
      </c>
      <c r="AY36" s="90">
        <v>47023</v>
      </c>
      <c r="AZ36" s="90">
        <v>48837</v>
      </c>
      <c r="BA36" s="90">
        <v>48127</v>
      </c>
      <c r="BB36" s="90">
        <v>48582</v>
      </c>
      <c r="BC36" s="90">
        <v>49044</v>
      </c>
      <c r="BD36" s="90">
        <v>47489</v>
      </c>
      <c r="BE36" s="90">
        <v>47871</v>
      </c>
      <c r="BF36" s="90">
        <v>48021</v>
      </c>
      <c r="BG36" s="90">
        <v>47471</v>
      </c>
      <c r="BH36" s="90">
        <v>45906</v>
      </c>
      <c r="BI36" s="90">
        <v>44999</v>
      </c>
      <c r="BJ36" s="90">
        <v>48419</v>
      </c>
      <c r="BK36" s="90">
        <v>49665</v>
      </c>
      <c r="BL36" s="90">
        <v>49593</v>
      </c>
      <c r="BM36" s="90">
        <v>50446</v>
      </c>
      <c r="BN36" s="90">
        <v>51281</v>
      </c>
      <c r="BO36" s="90">
        <v>49840</v>
      </c>
      <c r="BP36" s="90">
        <v>50074</v>
      </c>
      <c r="BQ36" s="90">
        <v>49960</v>
      </c>
      <c r="BR36" s="90">
        <v>51648</v>
      </c>
      <c r="BS36" s="90">
        <v>51681</v>
      </c>
      <c r="BT36" s="92">
        <v>52608</v>
      </c>
      <c r="BU36" s="92">
        <v>52362</v>
      </c>
      <c r="BV36" s="92">
        <v>53909</v>
      </c>
      <c r="BW36" s="92">
        <v>52879</v>
      </c>
      <c r="BX36" s="92">
        <v>54163</v>
      </c>
      <c r="BY36" s="92">
        <v>53791</v>
      </c>
      <c r="BZ36" s="92">
        <v>52951</v>
      </c>
      <c r="CA36" s="92">
        <v>52039</v>
      </c>
      <c r="CB36" s="27">
        <v>53741</v>
      </c>
      <c r="CC36" s="27">
        <v>54031</v>
      </c>
      <c r="CD36" s="27">
        <v>54240</v>
      </c>
      <c r="CE36" s="27">
        <v>54650</v>
      </c>
      <c r="CF36" s="27">
        <v>56368</v>
      </c>
      <c r="CG36" s="27">
        <v>57091</v>
      </c>
      <c r="CH36" s="27">
        <v>58534</v>
      </c>
      <c r="CI36" s="27">
        <v>58525</v>
      </c>
      <c r="CJ36" s="27">
        <v>57908</v>
      </c>
      <c r="CK36" s="27">
        <v>60755</v>
      </c>
      <c r="CL36" s="27">
        <v>57720</v>
      </c>
      <c r="CM36" s="27">
        <v>59337</v>
      </c>
      <c r="CN36" s="27">
        <v>60836</v>
      </c>
      <c r="CO36" s="27">
        <v>61291</v>
      </c>
      <c r="CP36" s="28"/>
    </row>
    <row r="37" spans="1:94" s="5" customFormat="1" ht="15.75" x14ac:dyDescent="0.25">
      <c r="A37" s="91" t="s">
        <v>79</v>
      </c>
      <c r="B37" s="90"/>
      <c r="C37" s="90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>
        <v>46296</v>
      </c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8"/>
      <c r="BU37" s="88"/>
      <c r="BV37" s="88"/>
      <c r="BW37" s="88"/>
      <c r="BX37" s="88"/>
      <c r="BY37" s="88"/>
      <c r="BZ37" s="88"/>
      <c r="CA37" s="88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8"/>
    </row>
    <row r="38" spans="1:94" s="5" customFormat="1" ht="15.75" x14ac:dyDescent="0.25">
      <c r="A38" s="91" t="s">
        <v>82</v>
      </c>
      <c r="B38" s="90"/>
      <c r="C38" s="90"/>
      <c r="D38" s="90">
        <v>5871</v>
      </c>
      <c r="E38" s="90">
        <v>6003</v>
      </c>
      <c r="F38" s="90">
        <v>6132</v>
      </c>
      <c r="G38" s="90">
        <v>6159</v>
      </c>
      <c r="H38" s="90">
        <v>5928</v>
      </c>
      <c r="I38" s="90">
        <v>6027</v>
      </c>
      <c r="J38" s="90">
        <v>4975</v>
      </c>
      <c r="K38" s="90">
        <v>4955</v>
      </c>
      <c r="L38" s="90">
        <v>4958</v>
      </c>
      <c r="M38" s="90">
        <v>4942</v>
      </c>
      <c r="N38" s="90">
        <v>5057</v>
      </c>
      <c r="O38" s="90">
        <v>5046</v>
      </c>
      <c r="P38" s="90">
        <v>5049</v>
      </c>
      <c r="Q38" s="90">
        <v>4727</v>
      </c>
      <c r="R38" s="90">
        <v>4275</v>
      </c>
      <c r="S38" s="90">
        <v>7233</v>
      </c>
      <c r="T38" s="90">
        <v>7477</v>
      </c>
      <c r="U38" s="90">
        <v>7557</v>
      </c>
      <c r="V38" s="90">
        <v>7723</v>
      </c>
      <c r="W38" s="90">
        <v>7693</v>
      </c>
      <c r="X38" s="90">
        <v>7671</v>
      </c>
      <c r="Y38" s="90">
        <v>7478</v>
      </c>
      <c r="Z38" s="90">
        <v>8051</v>
      </c>
      <c r="AA38" s="90">
        <f t="shared" ref="AA38:AM38" si="12">+SUM(AA35:AA37)</f>
        <v>54468</v>
      </c>
      <c r="AB38" s="90">
        <f t="shared" si="12"/>
        <v>54214.899952439999</v>
      </c>
      <c r="AC38" s="90">
        <f t="shared" si="12"/>
        <v>54937.280773370003</v>
      </c>
      <c r="AD38" s="90">
        <f t="shared" si="12"/>
        <v>56039.765385090002</v>
      </c>
      <c r="AE38" s="90">
        <f t="shared" si="12"/>
        <v>56934</v>
      </c>
      <c r="AF38" s="90">
        <f t="shared" si="12"/>
        <v>58102.035395719999</v>
      </c>
      <c r="AG38" s="90">
        <f t="shared" si="12"/>
        <v>59258.652767979998</v>
      </c>
      <c r="AH38" s="90">
        <f t="shared" si="12"/>
        <v>59653.203308559998</v>
      </c>
      <c r="AI38" s="90">
        <f t="shared" si="12"/>
        <v>60662.446692960002</v>
      </c>
      <c r="AJ38" s="90">
        <f t="shared" si="12"/>
        <v>59309.288469179999</v>
      </c>
      <c r="AK38" s="90">
        <f t="shared" si="12"/>
        <v>60438.719055230002</v>
      </c>
      <c r="AL38" s="90">
        <f t="shared" si="12"/>
        <v>59203</v>
      </c>
      <c r="AM38" s="90">
        <f t="shared" si="12"/>
        <v>60753</v>
      </c>
      <c r="AN38" s="90">
        <v>59496</v>
      </c>
      <c r="AO38" s="90">
        <v>58826</v>
      </c>
      <c r="AP38" s="90">
        <v>58592</v>
      </c>
      <c r="AQ38" s="90">
        <v>56144</v>
      </c>
      <c r="AR38" s="90">
        <v>56149</v>
      </c>
      <c r="AS38" s="90">
        <v>52919</v>
      </c>
      <c r="AT38" s="90">
        <v>54983</v>
      </c>
      <c r="AU38" s="90">
        <v>53151</v>
      </c>
      <c r="AV38" s="90">
        <v>51121</v>
      </c>
      <c r="AW38" s="90">
        <v>53144</v>
      </c>
      <c r="AX38" s="90">
        <v>55213</v>
      </c>
      <c r="AY38" s="90">
        <v>53445</v>
      </c>
      <c r="AZ38" s="90">
        <v>55579</v>
      </c>
      <c r="BA38" s="90">
        <v>54894</v>
      </c>
      <c r="BB38" s="90">
        <v>55408</v>
      </c>
      <c r="BC38" s="90">
        <v>55842</v>
      </c>
      <c r="BD38" s="90">
        <v>54144</v>
      </c>
      <c r="BE38" s="90">
        <v>55074</v>
      </c>
      <c r="BF38" s="90">
        <v>55430</v>
      </c>
      <c r="BG38" s="90">
        <v>54759</v>
      </c>
      <c r="BH38" s="90">
        <v>53008</v>
      </c>
      <c r="BI38" s="90">
        <v>52079</v>
      </c>
      <c r="BJ38" s="90">
        <f>+BJ35+BJ36</f>
        <v>55820</v>
      </c>
      <c r="BK38" s="90">
        <v>57032</v>
      </c>
      <c r="BL38" s="90">
        <v>57266</v>
      </c>
      <c r="BM38" s="90">
        <v>58379</v>
      </c>
      <c r="BN38" s="90">
        <v>59247</v>
      </c>
      <c r="BO38" s="90">
        <v>57830</v>
      </c>
      <c r="BP38" s="90">
        <v>58164</v>
      </c>
      <c r="BQ38" s="90">
        <f>+BQ35+BQ36</f>
        <v>57971</v>
      </c>
      <c r="BR38" s="90">
        <v>59714</v>
      </c>
      <c r="BS38" s="90">
        <v>59697</v>
      </c>
      <c r="BT38" s="92">
        <v>60687</v>
      </c>
      <c r="BU38" s="92">
        <v>60612</v>
      </c>
      <c r="BV38" s="92">
        <v>62445</v>
      </c>
      <c r="BW38" s="92">
        <v>61254</v>
      </c>
      <c r="BX38" s="92">
        <v>62706</v>
      </c>
      <c r="BY38" s="92">
        <v>62830</v>
      </c>
      <c r="BZ38" s="92">
        <v>64738</v>
      </c>
      <c r="CA38" s="92">
        <v>63194</v>
      </c>
      <c r="CB38" s="27">
        <v>65371</v>
      </c>
      <c r="CC38" s="27">
        <v>66054</v>
      </c>
      <c r="CD38" s="27">
        <v>67278</v>
      </c>
      <c r="CE38" s="27">
        <v>68256</v>
      </c>
      <c r="CF38" s="27">
        <v>71051</v>
      </c>
      <c r="CG38" s="27">
        <v>71804</v>
      </c>
      <c r="CH38" s="27">
        <v>73051</v>
      </c>
      <c r="CI38" s="27">
        <v>73016</v>
      </c>
      <c r="CJ38" s="27">
        <v>72941</v>
      </c>
      <c r="CK38" s="27">
        <v>76176</v>
      </c>
      <c r="CL38" s="27">
        <v>73176</v>
      </c>
      <c r="CM38" s="27">
        <v>76690</v>
      </c>
      <c r="CN38" s="27">
        <v>80110</v>
      </c>
      <c r="CO38" s="27">
        <v>81190</v>
      </c>
      <c r="CP38" s="28"/>
    </row>
    <row r="39" spans="1:94" s="5" customFormat="1" ht="15.75" x14ac:dyDescent="0.25">
      <c r="A39" s="91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2"/>
      <c r="BU39" s="92"/>
      <c r="BV39" s="92"/>
      <c r="BW39" s="92"/>
      <c r="BX39" s="92"/>
      <c r="BY39" s="92"/>
      <c r="BZ39" s="92"/>
      <c r="CA39" s="92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8"/>
    </row>
    <row r="40" spans="1:94" s="5" customFormat="1" ht="15.75" x14ac:dyDescent="0.25">
      <c r="A40" s="91" t="s">
        <v>83</v>
      </c>
      <c r="B40" s="90"/>
      <c r="C40" s="90"/>
      <c r="D40" s="90">
        <v>62855</v>
      </c>
      <c r="E40" s="90">
        <v>64294</v>
      </c>
      <c r="F40" s="90">
        <v>65630</v>
      </c>
      <c r="G40" s="90">
        <v>66847</v>
      </c>
      <c r="H40" s="90">
        <v>65130</v>
      </c>
      <c r="I40" s="90">
        <v>66756</v>
      </c>
      <c r="J40" s="90">
        <v>66217</v>
      </c>
      <c r="K40" s="90">
        <v>66184</v>
      </c>
      <c r="L40" s="90">
        <v>66392</v>
      </c>
      <c r="M40" s="90">
        <v>66511</v>
      </c>
      <c r="N40" s="90">
        <v>68019</v>
      </c>
      <c r="O40" s="90">
        <v>68257</v>
      </c>
      <c r="P40" s="90">
        <v>69368</v>
      </c>
      <c r="Q40" s="90">
        <v>66868</v>
      </c>
      <c r="R40" s="90">
        <v>60898</v>
      </c>
      <c r="S40" s="90">
        <v>67691</v>
      </c>
      <c r="T40" s="90">
        <v>69497</v>
      </c>
      <c r="U40" s="90">
        <v>70821</v>
      </c>
      <c r="V40" s="90">
        <v>73416</v>
      </c>
      <c r="W40" s="90">
        <v>74463</v>
      </c>
      <c r="X40" s="90">
        <v>74600</v>
      </c>
      <c r="Y40" s="90">
        <v>73328</v>
      </c>
      <c r="Z40" s="90">
        <v>78496</v>
      </c>
      <c r="AA40" s="90">
        <f t="shared" ref="AA40:AO40" si="13">+AA33+AA38</f>
        <v>110938</v>
      </c>
      <c r="AB40" s="90">
        <f t="shared" si="13"/>
        <v>110719</v>
      </c>
      <c r="AC40" s="90">
        <f t="shared" si="13"/>
        <v>112702</v>
      </c>
      <c r="AD40" s="90">
        <f t="shared" si="13"/>
        <v>115524</v>
      </c>
      <c r="AE40" s="90">
        <f t="shared" si="13"/>
        <v>118133</v>
      </c>
      <c r="AF40" s="90">
        <f t="shared" si="13"/>
        <v>120026</v>
      </c>
      <c r="AG40" s="90">
        <f t="shared" si="13"/>
        <v>122913</v>
      </c>
      <c r="AH40" s="90">
        <f t="shared" si="13"/>
        <v>124433</v>
      </c>
      <c r="AI40" s="90">
        <f t="shared" si="13"/>
        <v>127069</v>
      </c>
      <c r="AJ40" s="90">
        <f t="shared" si="13"/>
        <v>124098</v>
      </c>
      <c r="AK40" s="90">
        <f t="shared" si="13"/>
        <v>126709.3</v>
      </c>
      <c r="AL40" s="90">
        <f t="shared" si="13"/>
        <v>125486</v>
      </c>
      <c r="AM40" s="90">
        <f t="shared" si="13"/>
        <v>129115</v>
      </c>
      <c r="AN40" s="90">
        <f t="shared" si="13"/>
        <v>126297</v>
      </c>
      <c r="AO40" s="90">
        <f t="shared" si="13"/>
        <v>124916</v>
      </c>
      <c r="AP40" s="90">
        <v>124731</v>
      </c>
      <c r="AQ40" s="90">
        <v>119540</v>
      </c>
      <c r="AR40" s="90">
        <v>118632</v>
      </c>
      <c r="AS40" s="90">
        <v>111863</v>
      </c>
      <c r="AT40" s="90">
        <v>116713</v>
      </c>
      <c r="AU40" s="90">
        <v>113350</v>
      </c>
      <c r="AV40" s="90">
        <v>108672</v>
      </c>
      <c r="AW40" s="90">
        <v>112132</v>
      </c>
      <c r="AX40" s="90">
        <v>116774</v>
      </c>
      <c r="AY40" s="90">
        <v>113098</v>
      </c>
      <c r="AZ40" s="90">
        <v>116630</v>
      </c>
      <c r="BA40" s="90">
        <v>115679</v>
      </c>
      <c r="BB40" s="90">
        <v>116984</v>
      </c>
      <c r="BC40" s="90">
        <v>117947</v>
      </c>
      <c r="BD40" s="90">
        <v>114519</v>
      </c>
      <c r="BE40" s="90">
        <v>116613</v>
      </c>
      <c r="BF40" s="90">
        <v>117360</v>
      </c>
      <c r="BG40" s="90">
        <v>116006</v>
      </c>
      <c r="BH40" s="90">
        <v>112008</v>
      </c>
      <c r="BI40" s="90">
        <v>109745</v>
      </c>
      <c r="BJ40" s="90">
        <v>116404</v>
      </c>
      <c r="BK40" s="90">
        <v>118947</v>
      </c>
      <c r="BL40" s="90">
        <v>119290</v>
      </c>
      <c r="BM40" s="90">
        <v>122109</v>
      </c>
      <c r="BN40" s="90">
        <v>124168</v>
      </c>
      <c r="BO40" s="90">
        <f>+BO33+BO38</f>
        <v>121061</v>
      </c>
      <c r="BP40" s="90">
        <f>+BP33+BP38</f>
        <v>122568</v>
      </c>
      <c r="BQ40" s="90">
        <f>+BQ33+BQ38</f>
        <v>122726</v>
      </c>
      <c r="BR40" s="90">
        <v>126481</v>
      </c>
      <c r="BS40" s="90">
        <v>126434</v>
      </c>
      <c r="BT40" s="92">
        <v>128506</v>
      </c>
      <c r="BU40" s="92">
        <v>128199</v>
      </c>
      <c r="BV40" s="92">
        <v>132030</v>
      </c>
      <c r="BW40" s="92">
        <v>129947</v>
      </c>
      <c r="BX40" s="92">
        <v>133678</v>
      </c>
      <c r="BY40" s="92">
        <v>133566</v>
      </c>
      <c r="BZ40" s="92">
        <v>133497</v>
      </c>
      <c r="CA40" s="92">
        <v>130441</v>
      </c>
      <c r="CB40" s="27">
        <v>135135</v>
      </c>
      <c r="CC40" s="27">
        <v>137225</v>
      </c>
      <c r="CD40" s="27">
        <v>139457</v>
      </c>
      <c r="CE40" s="27">
        <v>141589</v>
      </c>
      <c r="CF40" s="27">
        <v>146728</v>
      </c>
      <c r="CG40" s="27">
        <v>149090</v>
      </c>
      <c r="CH40" s="27">
        <v>151785</v>
      </c>
      <c r="CI40" s="27">
        <v>151149</v>
      </c>
      <c r="CJ40" s="27">
        <v>152290</v>
      </c>
      <c r="CK40" s="27">
        <v>158103</v>
      </c>
      <c r="CL40" s="27">
        <v>151349</v>
      </c>
      <c r="CM40" s="27">
        <v>157947</v>
      </c>
      <c r="CN40" s="27">
        <v>164236</v>
      </c>
      <c r="CO40" s="27">
        <v>166745</v>
      </c>
      <c r="CP40" s="28"/>
    </row>
    <row r="41" spans="1:94" s="4" customFormat="1" ht="15.75" x14ac:dyDescent="0.25">
      <c r="A41" s="91" t="s">
        <v>84</v>
      </c>
      <c r="B41" s="90"/>
      <c r="C41" s="90"/>
      <c r="D41" s="89">
        <v>71378</v>
      </c>
      <c r="E41" s="89">
        <v>72305</v>
      </c>
      <c r="F41" s="89">
        <v>72943</v>
      </c>
      <c r="G41" s="89">
        <v>74185</v>
      </c>
      <c r="H41" s="89">
        <v>71639</v>
      </c>
      <c r="I41" s="89">
        <v>72571</v>
      </c>
      <c r="J41" s="89">
        <v>72211</v>
      </c>
      <c r="K41" s="89">
        <v>71890</v>
      </c>
      <c r="L41" s="89">
        <v>71818</v>
      </c>
      <c r="M41" s="89">
        <v>71544</v>
      </c>
      <c r="N41" s="89">
        <v>72809</v>
      </c>
      <c r="O41" s="89">
        <v>72727</v>
      </c>
      <c r="P41" s="89">
        <v>73271</v>
      </c>
      <c r="Q41" s="89">
        <v>70758</v>
      </c>
      <c r="R41" s="89">
        <v>64068</v>
      </c>
      <c r="S41" s="89">
        <v>67349</v>
      </c>
      <c r="T41" s="89">
        <v>68434</v>
      </c>
      <c r="U41" s="89">
        <v>68927</v>
      </c>
      <c r="V41" s="89">
        <v>71036</v>
      </c>
      <c r="W41" s="89">
        <v>71776</v>
      </c>
      <c r="X41" s="89">
        <v>71388</v>
      </c>
      <c r="Y41" s="89">
        <v>69863</v>
      </c>
      <c r="Z41" s="89">
        <v>73425</v>
      </c>
      <c r="AA41" s="89">
        <v>74210</v>
      </c>
      <c r="AB41" s="89">
        <v>73645</v>
      </c>
      <c r="AC41" s="89">
        <v>74284</v>
      </c>
      <c r="AD41" s="89">
        <v>76041</v>
      </c>
      <c r="AE41" s="89">
        <v>76766</v>
      </c>
      <c r="AF41" s="89">
        <v>77318</v>
      </c>
      <c r="AG41" s="89">
        <v>78788</v>
      </c>
      <c r="AH41" s="89">
        <v>79503</v>
      </c>
      <c r="AI41" s="89">
        <v>80941</v>
      </c>
      <c r="AJ41" s="89">
        <v>79242</v>
      </c>
      <c r="AK41" s="89">
        <v>80654</v>
      </c>
      <c r="AL41" s="89">
        <v>79932</v>
      </c>
      <c r="AM41" s="89">
        <v>81228</v>
      </c>
      <c r="AN41" s="89">
        <v>79131</v>
      </c>
      <c r="AO41" s="89">
        <v>78303</v>
      </c>
      <c r="AP41" s="89">
        <v>80814</v>
      </c>
      <c r="AQ41" s="89">
        <v>77574</v>
      </c>
      <c r="AR41" s="89">
        <v>77083</v>
      </c>
      <c r="AS41" s="89">
        <v>72855</v>
      </c>
      <c r="AT41" s="89">
        <v>75816</v>
      </c>
      <c r="AU41" s="89">
        <v>74505</v>
      </c>
      <c r="AV41" s="89">
        <v>71834</v>
      </c>
      <c r="AW41" s="89">
        <v>72858</v>
      </c>
      <c r="AX41" s="89">
        <v>76131</v>
      </c>
      <c r="AY41" s="89">
        <v>73514</v>
      </c>
      <c r="AZ41" s="89">
        <v>77158</v>
      </c>
      <c r="BA41" s="89">
        <v>76548</v>
      </c>
      <c r="BB41" s="89">
        <v>76785</v>
      </c>
      <c r="BC41" s="89">
        <v>77739</v>
      </c>
      <c r="BD41" s="89">
        <v>75678</v>
      </c>
      <c r="BE41" s="89">
        <v>76722</v>
      </c>
      <c r="BF41" s="89">
        <v>77490</v>
      </c>
      <c r="BG41" s="89">
        <v>76869</v>
      </c>
      <c r="BH41" s="89">
        <v>74325</v>
      </c>
      <c r="BI41" s="89">
        <v>73562</v>
      </c>
      <c r="BJ41" s="89">
        <v>75173</v>
      </c>
      <c r="BK41" s="89">
        <v>76758</v>
      </c>
      <c r="BL41" s="89">
        <v>76854</v>
      </c>
      <c r="BM41" s="89">
        <v>78500</v>
      </c>
      <c r="BN41" s="89">
        <v>79503</v>
      </c>
      <c r="BO41" s="89">
        <v>77836</v>
      </c>
      <c r="BP41" s="89">
        <v>79184</v>
      </c>
      <c r="BQ41" s="89">
        <v>79393</v>
      </c>
      <c r="BR41" s="89">
        <f>+BR42-BR40</f>
        <v>82134</v>
      </c>
      <c r="BS41" s="89">
        <v>82156</v>
      </c>
      <c r="BT41" s="88">
        <v>83584</v>
      </c>
      <c r="BU41" s="88">
        <v>83129</v>
      </c>
      <c r="BV41" s="88">
        <v>85194</v>
      </c>
      <c r="BW41" s="88">
        <v>83369</v>
      </c>
      <c r="BX41" s="88">
        <v>85842</v>
      </c>
      <c r="BY41" s="88">
        <v>86641</v>
      </c>
      <c r="BZ41" s="88">
        <v>85136</v>
      </c>
      <c r="CA41" s="88">
        <v>83305</v>
      </c>
      <c r="CB41" s="29">
        <v>85820</v>
      </c>
      <c r="CC41" s="29">
        <v>87352</v>
      </c>
      <c r="CD41" s="29">
        <v>88187</v>
      </c>
      <c r="CE41" s="29">
        <v>89903</v>
      </c>
      <c r="CF41" s="29">
        <v>92759</v>
      </c>
      <c r="CG41" s="29">
        <v>93578</v>
      </c>
      <c r="CH41" s="29">
        <v>94590</v>
      </c>
      <c r="CI41" s="29">
        <v>92837</v>
      </c>
      <c r="CJ41" s="29">
        <v>94388</v>
      </c>
      <c r="CK41" s="29">
        <v>97937</v>
      </c>
      <c r="CL41" s="29">
        <v>94604</v>
      </c>
      <c r="CM41" s="29">
        <v>97623</v>
      </c>
      <c r="CN41" s="29">
        <v>100746</v>
      </c>
      <c r="CO41" s="29">
        <v>102090</v>
      </c>
      <c r="CP41" s="31"/>
    </row>
    <row r="42" spans="1:94" s="4" customFormat="1" ht="15.75" x14ac:dyDescent="0.25">
      <c r="A42" s="91" t="s">
        <v>32</v>
      </c>
      <c r="B42" s="90"/>
      <c r="C42" s="90"/>
      <c r="D42" s="90">
        <v>134233</v>
      </c>
      <c r="E42" s="90">
        <v>136599</v>
      </c>
      <c r="F42" s="90">
        <v>138573</v>
      </c>
      <c r="G42" s="90">
        <v>141032</v>
      </c>
      <c r="H42" s="90">
        <v>136769</v>
      </c>
      <c r="I42" s="90">
        <v>139327</v>
      </c>
      <c r="J42" s="90">
        <v>138428</v>
      </c>
      <c r="K42" s="90">
        <v>138074</v>
      </c>
      <c r="L42" s="90">
        <v>138210</v>
      </c>
      <c r="M42" s="90">
        <v>138055</v>
      </c>
      <c r="N42" s="90">
        <v>140828</v>
      </c>
      <c r="O42" s="90">
        <v>140984</v>
      </c>
      <c r="P42" s="90">
        <v>142639</v>
      </c>
      <c r="Q42" s="90">
        <v>137626</v>
      </c>
      <c r="R42" s="90">
        <v>124966</v>
      </c>
      <c r="S42" s="90">
        <v>135040</v>
      </c>
      <c r="T42" s="90">
        <v>137931</v>
      </c>
      <c r="U42" s="90">
        <v>139748</v>
      </c>
      <c r="V42" s="90">
        <v>144452</v>
      </c>
      <c r="W42" s="90">
        <v>146239</v>
      </c>
      <c r="X42" s="90">
        <v>145988</v>
      </c>
      <c r="Y42" s="90">
        <v>143191</v>
      </c>
      <c r="Z42" s="90">
        <v>151921</v>
      </c>
      <c r="AA42" s="90">
        <v>185148</v>
      </c>
      <c r="AB42" s="90">
        <v>184364</v>
      </c>
      <c r="AC42" s="90">
        <v>186986</v>
      </c>
      <c r="AD42" s="90">
        <v>191565</v>
      </c>
      <c r="AE42" s="90">
        <v>194899</v>
      </c>
      <c r="AF42" s="90">
        <v>197344</v>
      </c>
      <c r="AG42" s="90">
        <v>201701</v>
      </c>
      <c r="AH42" s="90">
        <v>203936</v>
      </c>
      <c r="AI42" s="90">
        <v>208010</v>
      </c>
      <c r="AJ42" s="90">
        <v>203340</v>
      </c>
      <c r="AK42" s="90">
        <v>207364</v>
      </c>
      <c r="AL42" s="90">
        <v>205418</v>
      </c>
      <c r="AM42" s="90">
        <v>210343</v>
      </c>
      <c r="AN42" s="90">
        <f>+AN40+AN41</f>
        <v>205428</v>
      </c>
      <c r="AO42" s="90">
        <f>+AO40+AO41</f>
        <v>203219</v>
      </c>
      <c r="AP42" s="90">
        <v>205545</v>
      </c>
      <c r="AQ42" s="90">
        <v>197114</v>
      </c>
      <c r="AR42" s="90">
        <f>+AR40+AR41</f>
        <v>195715</v>
      </c>
      <c r="AS42" s="90">
        <v>184718</v>
      </c>
      <c r="AT42" s="90">
        <v>192529</v>
      </c>
      <c r="AU42" s="90">
        <v>187855</v>
      </c>
      <c r="AV42" s="90">
        <v>180506</v>
      </c>
      <c r="AW42" s="90">
        <v>184990</v>
      </c>
      <c r="AX42" s="90">
        <v>192905</v>
      </c>
      <c r="AY42" s="90">
        <v>186612</v>
      </c>
      <c r="AZ42" s="90">
        <v>193788</v>
      </c>
      <c r="BA42" s="90">
        <v>192227</v>
      </c>
      <c r="BB42" s="90">
        <v>193769</v>
      </c>
      <c r="BC42" s="90">
        <v>195686</v>
      </c>
      <c r="BD42" s="90">
        <v>190197</v>
      </c>
      <c r="BE42" s="90">
        <v>193335</v>
      </c>
      <c r="BF42" s="90">
        <v>194850</v>
      </c>
      <c r="BG42" s="90">
        <v>192875</v>
      </c>
      <c r="BH42" s="90">
        <v>186333</v>
      </c>
      <c r="BI42" s="90">
        <v>183307</v>
      </c>
      <c r="BJ42" s="90">
        <v>191577</v>
      </c>
      <c r="BK42" s="90">
        <v>195705</v>
      </c>
      <c r="BL42" s="90">
        <v>196144</v>
      </c>
      <c r="BM42" s="90">
        <v>200609</v>
      </c>
      <c r="BN42" s="90">
        <v>203671</v>
      </c>
      <c r="BO42" s="90">
        <v>198897</v>
      </c>
      <c r="BP42" s="90">
        <v>201752</v>
      </c>
      <c r="BQ42" s="90">
        <f>+BQ40+BQ41</f>
        <v>202119</v>
      </c>
      <c r="BR42" s="90">
        <v>208615</v>
      </c>
      <c r="BS42" s="90">
        <f>+BS40+BS41</f>
        <v>208590</v>
      </c>
      <c r="BT42" s="92">
        <v>212090</v>
      </c>
      <c r="BU42" s="92">
        <v>211328</v>
      </c>
      <c r="BV42" s="92">
        <f>+BV40+BV41</f>
        <v>217224</v>
      </c>
      <c r="BW42" s="92">
        <v>213316</v>
      </c>
      <c r="BX42" s="92">
        <v>219520</v>
      </c>
      <c r="BY42" s="92">
        <v>220207</v>
      </c>
      <c r="BZ42" s="92">
        <v>218633</v>
      </c>
      <c r="CA42" s="92">
        <v>213746</v>
      </c>
      <c r="CB42" s="27">
        <v>220955</v>
      </c>
      <c r="CC42" s="27">
        <v>224577</v>
      </c>
      <c r="CD42" s="27">
        <v>227644</v>
      </c>
      <c r="CE42" s="27">
        <v>231492</v>
      </c>
      <c r="CF42" s="27">
        <v>239487</v>
      </c>
      <c r="CG42" s="27">
        <v>242668</v>
      </c>
      <c r="CH42" s="27">
        <v>246375</v>
      </c>
      <c r="CI42" s="27">
        <v>243986</v>
      </c>
      <c r="CJ42" s="27">
        <v>246678</v>
      </c>
      <c r="CK42" s="27">
        <f>+CK40+CK41</f>
        <v>256040</v>
      </c>
      <c r="CL42" s="27">
        <v>245953</v>
      </c>
      <c r="CM42" s="27">
        <v>255570</v>
      </c>
      <c r="CN42" s="27">
        <v>264982</v>
      </c>
      <c r="CO42" s="27">
        <v>268835</v>
      </c>
      <c r="CP42" s="31"/>
    </row>
    <row r="43" spans="1:94" s="5" customFormat="1" ht="15.75" x14ac:dyDescent="0.25">
      <c r="A43" s="91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81"/>
      <c r="BU43" s="81"/>
      <c r="BV43" s="81"/>
      <c r="BW43" s="81"/>
      <c r="BX43" s="81"/>
      <c r="BY43" s="81"/>
      <c r="BZ43" s="81"/>
      <c r="CA43" s="81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28"/>
    </row>
    <row r="44" spans="1:94" s="5" customFormat="1" ht="15.75" x14ac:dyDescent="0.25">
      <c r="A44" s="91" t="s">
        <v>85</v>
      </c>
      <c r="B44" s="90"/>
      <c r="C44" s="90"/>
      <c r="D44" s="90">
        <v>1667</v>
      </c>
      <c r="E44" s="90">
        <v>1734</v>
      </c>
      <c r="F44" s="90">
        <v>1804</v>
      </c>
      <c r="G44" s="90">
        <v>1850</v>
      </c>
      <c r="H44" s="90">
        <v>1850</v>
      </c>
      <c r="I44" s="90">
        <v>1865</v>
      </c>
      <c r="J44" s="90">
        <v>2037</v>
      </c>
      <c r="K44" s="90">
        <v>2179</v>
      </c>
      <c r="L44" s="90">
        <v>2159</v>
      </c>
      <c r="M44" s="90">
        <v>2205</v>
      </c>
      <c r="N44" s="90">
        <f t="shared" ref="N44:AJ44" si="14">+N32</f>
        <v>2286</v>
      </c>
      <c r="O44" s="90">
        <f t="shared" si="14"/>
        <v>2372</v>
      </c>
      <c r="P44" s="90">
        <f t="shared" si="14"/>
        <v>2463</v>
      </c>
      <c r="Q44" s="90">
        <f t="shared" si="14"/>
        <v>2528</v>
      </c>
      <c r="R44" s="90">
        <f t="shared" si="14"/>
        <v>2335</v>
      </c>
      <c r="S44" s="90">
        <f t="shared" si="14"/>
        <v>2445</v>
      </c>
      <c r="T44" s="90">
        <f t="shared" si="14"/>
        <v>2543</v>
      </c>
      <c r="U44" s="90">
        <f t="shared" si="14"/>
        <v>3132</v>
      </c>
      <c r="V44" s="90">
        <f t="shared" si="14"/>
        <v>3303</v>
      </c>
      <c r="W44" s="90">
        <f t="shared" si="14"/>
        <v>3482</v>
      </c>
      <c r="X44" s="90">
        <f t="shared" si="14"/>
        <v>3330</v>
      </c>
      <c r="Y44" s="90">
        <f t="shared" si="14"/>
        <v>3356</v>
      </c>
      <c r="Z44" s="90">
        <f t="shared" si="14"/>
        <v>3619</v>
      </c>
      <c r="AA44" s="90">
        <f t="shared" si="14"/>
        <v>3788</v>
      </c>
      <c r="AB44" s="90">
        <f t="shared" si="14"/>
        <v>3850</v>
      </c>
      <c r="AC44" s="90">
        <f t="shared" si="14"/>
        <v>4103</v>
      </c>
      <c r="AD44" s="90">
        <f t="shared" si="14"/>
        <v>4174</v>
      </c>
      <c r="AE44" s="90">
        <f t="shared" si="14"/>
        <v>4363</v>
      </c>
      <c r="AF44" s="90">
        <f t="shared" si="14"/>
        <v>4632</v>
      </c>
      <c r="AG44" s="90">
        <f t="shared" si="14"/>
        <v>4889</v>
      </c>
      <c r="AH44" s="90">
        <f t="shared" si="14"/>
        <v>4989</v>
      </c>
      <c r="AI44" s="90">
        <f t="shared" si="14"/>
        <v>5110</v>
      </c>
      <c r="AJ44" s="90">
        <f t="shared" si="14"/>
        <v>5068</v>
      </c>
      <c r="AK44" s="90">
        <v>5219</v>
      </c>
      <c r="AL44" s="90">
        <v>5263</v>
      </c>
      <c r="AM44" s="90">
        <v>5393</v>
      </c>
      <c r="AN44" s="90">
        <v>5772</v>
      </c>
      <c r="AO44" s="90">
        <v>5905</v>
      </c>
      <c r="AP44" s="90">
        <v>5848</v>
      </c>
      <c r="AQ44" s="90">
        <v>5777</v>
      </c>
      <c r="AR44" s="90">
        <v>5605</v>
      </c>
      <c r="AS44" s="90">
        <v>5368</v>
      </c>
      <c r="AT44" s="90">
        <f>+AT46-AT45</f>
        <v>5467</v>
      </c>
      <c r="AU44" s="90">
        <f>+AU46-AU45</f>
        <v>5330</v>
      </c>
      <c r="AV44" s="90">
        <v>5011</v>
      </c>
      <c r="AW44" s="90">
        <v>4961</v>
      </c>
      <c r="AX44" s="90">
        <v>5139</v>
      </c>
      <c r="AY44" s="90">
        <v>5219</v>
      </c>
      <c r="AZ44" s="90">
        <v>4972</v>
      </c>
      <c r="BA44" s="90">
        <v>4965</v>
      </c>
      <c r="BB44" s="90">
        <v>5086</v>
      </c>
      <c r="BC44" s="90">
        <v>5208</v>
      </c>
      <c r="BD44" s="90">
        <v>5115</v>
      </c>
      <c r="BE44" s="90">
        <v>5168</v>
      </c>
      <c r="BF44" s="90">
        <v>5216</v>
      </c>
      <c r="BG44" s="90">
        <v>5182</v>
      </c>
      <c r="BH44" s="90">
        <v>5050</v>
      </c>
      <c r="BI44" s="90">
        <v>4944</v>
      </c>
      <c r="BJ44" s="90">
        <v>5288</v>
      </c>
      <c r="BK44" s="90">
        <v>5507</v>
      </c>
      <c r="BL44" s="90">
        <v>5509</v>
      </c>
      <c r="BM44" s="90">
        <v>5778</v>
      </c>
      <c r="BN44" s="90">
        <v>6074</v>
      </c>
      <c r="BO44" s="90">
        <v>6012</v>
      </c>
      <c r="BP44" s="90">
        <v>6176</v>
      </c>
      <c r="BQ44" s="90">
        <v>6250</v>
      </c>
      <c r="BR44" s="90">
        <v>6545</v>
      </c>
      <c r="BS44" s="90">
        <v>6659</v>
      </c>
      <c r="BT44" s="92">
        <v>6868</v>
      </c>
      <c r="BU44" s="92">
        <v>6860</v>
      </c>
      <c r="BV44" s="92">
        <v>7139</v>
      </c>
      <c r="BW44" s="92">
        <v>7258</v>
      </c>
      <c r="BX44" s="92">
        <v>7645</v>
      </c>
      <c r="BY44" s="92">
        <v>7779</v>
      </c>
      <c r="BZ44" s="92">
        <v>7874</v>
      </c>
      <c r="CA44" s="92">
        <v>7896</v>
      </c>
      <c r="CB44" s="27">
        <v>8305</v>
      </c>
      <c r="CC44" s="27">
        <v>8683</v>
      </c>
      <c r="CD44" s="27">
        <v>8959</v>
      </c>
      <c r="CE44" s="27">
        <v>9307</v>
      </c>
      <c r="CF44" s="27">
        <v>9911</v>
      </c>
      <c r="CG44" s="27">
        <v>11148</v>
      </c>
      <c r="CH44" s="27">
        <v>12248</v>
      </c>
      <c r="CI44" s="27">
        <v>12462</v>
      </c>
      <c r="CJ44" s="27">
        <v>13052</v>
      </c>
      <c r="CK44" s="27">
        <v>13930</v>
      </c>
      <c r="CL44" s="27">
        <v>13361</v>
      </c>
      <c r="CM44" s="27">
        <v>14071</v>
      </c>
      <c r="CN44" s="27">
        <v>14920</v>
      </c>
      <c r="CO44" s="27">
        <v>15333</v>
      </c>
      <c r="CP44" s="28"/>
    </row>
    <row r="45" spans="1:94" s="5" customFormat="1" ht="15.75" x14ac:dyDescent="0.25">
      <c r="A45" s="91" t="s">
        <v>86</v>
      </c>
      <c r="B45" s="90"/>
      <c r="C45" s="90"/>
      <c r="D45" s="89">
        <v>1492</v>
      </c>
      <c r="E45" s="89">
        <v>1475</v>
      </c>
      <c r="F45" s="89">
        <v>1527</v>
      </c>
      <c r="G45" s="89">
        <v>1601</v>
      </c>
      <c r="H45" s="89">
        <v>1575</v>
      </c>
      <c r="I45" s="89">
        <v>1593</v>
      </c>
      <c r="J45" s="89">
        <v>1782</v>
      </c>
      <c r="K45" s="89">
        <v>1806</v>
      </c>
      <c r="L45" s="89">
        <v>1899</v>
      </c>
      <c r="M45" s="89">
        <v>1970</v>
      </c>
      <c r="N45" s="89">
        <v>2043</v>
      </c>
      <c r="O45" s="89">
        <v>2386</v>
      </c>
      <c r="P45" s="89">
        <v>2537</v>
      </c>
      <c r="Q45" s="89">
        <v>3295</v>
      </c>
      <c r="R45" s="89">
        <v>2933</v>
      </c>
      <c r="S45" s="89">
        <v>3139</v>
      </c>
      <c r="T45" s="89">
        <v>3190</v>
      </c>
      <c r="U45" s="89">
        <v>3527</v>
      </c>
      <c r="V45" s="89">
        <v>3785</v>
      </c>
      <c r="W45" s="89">
        <v>4047</v>
      </c>
      <c r="X45" s="89">
        <v>4155</v>
      </c>
      <c r="Y45" s="89">
        <v>4258</v>
      </c>
      <c r="Z45" s="89">
        <v>4617</v>
      </c>
      <c r="AA45" s="89">
        <v>4685</v>
      </c>
      <c r="AB45" s="89">
        <v>5008</v>
      </c>
      <c r="AC45" s="89">
        <v>5395</v>
      </c>
      <c r="AD45" s="89">
        <v>5359</v>
      </c>
      <c r="AE45" s="89">
        <v>5403</v>
      </c>
      <c r="AF45" s="89">
        <v>5496</v>
      </c>
      <c r="AG45" s="89">
        <v>5748</v>
      </c>
      <c r="AH45" s="89">
        <v>5812</v>
      </c>
      <c r="AI45" s="89">
        <v>6030</v>
      </c>
      <c r="AJ45" s="89">
        <v>6838</v>
      </c>
      <c r="AK45" s="89">
        <v>7124</v>
      </c>
      <c r="AL45" s="89">
        <v>7172</v>
      </c>
      <c r="AM45" s="89">
        <v>7280</v>
      </c>
      <c r="AN45" s="89">
        <v>7172</v>
      </c>
      <c r="AO45" s="89">
        <v>7009</v>
      </c>
      <c r="AP45" s="89">
        <v>7059</v>
      </c>
      <c r="AQ45" s="89">
        <v>6787</v>
      </c>
      <c r="AR45" s="89">
        <v>6768</v>
      </c>
      <c r="AS45" s="89">
        <v>6230</v>
      </c>
      <c r="AT45" s="89">
        <v>6640</v>
      </c>
      <c r="AU45" s="89">
        <v>6519</v>
      </c>
      <c r="AV45" s="89">
        <v>6469</v>
      </c>
      <c r="AW45" s="89">
        <v>6904</v>
      </c>
      <c r="AX45" s="89">
        <v>7301</v>
      </c>
      <c r="AY45" s="89">
        <v>7176</v>
      </c>
      <c r="AZ45" s="89">
        <f>+AZ46-AZ44</f>
        <v>7351</v>
      </c>
      <c r="BA45" s="89">
        <f>+BA46-BA44</f>
        <v>7360</v>
      </c>
      <c r="BB45" s="89">
        <f>+BB46-BB44</f>
        <v>7764</v>
      </c>
      <c r="BC45" s="89">
        <v>7933</v>
      </c>
      <c r="BD45" s="89">
        <v>7720</v>
      </c>
      <c r="BE45" s="89">
        <v>7704</v>
      </c>
      <c r="BF45" s="89">
        <f>+BF46-BF44</f>
        <v>7736</v>
      </c>
      <c r="BG45" s="89">
        <f>+BG46-BG44</f>
        <v>7724</v>
      </c>
      <c r="BH45" s="89">
        <f>+BH46-BH44</f>
        <v>7450</v>
      </c>
      <c r="BI45" s="89">
        <v>7259</v>
      </c>
      <c r="BJ45" s="89">
        <v>7251</v>
      </c>
      <c r="BK45" s="89">
        <v>7407</v>
      </c>
      <c r="BL45" s="89">
        <v>7379</v>
      </c>
      <c r="BM45" s="89">
        <v>7728</v>
      </c>
      <c r="BN45" s="89">
        <v>7737</v>
      </c>
      <c r="BO45" s="89">
        <v>7597</v>
      </c>
      <c r="BP45" s="89">
        <v>7788</v>
      </c>
      <c r="BQ45" s="89">
        <v>8125</v>
      </c>
      <c r="BR45" s="89">
        <v>8305</v>
      </c>
      <c r="BS45" s="89">
        <v>7938</v>
      </c>
      <c r="BT45" s="88">
        <v>8042</v>
      </c>
      <c r="BU45" s="88">
        <v>8026</v>
      </c>
      <c r="BV45" s="88">
        <v>8389</v>
      </c>
      <c r="BW45" s="88">
        <v>8204</v>
      </c>
      <c r="BX45" s="88">
        <v>8696</v>
      </c>
      <c r="BY45" s="88">
        <v>8953</v>
      </c>
      <c r="BZ45" s="88">
        <v>9108</v>
      </c>
      <c r="CA45" s="88">
        <v>9092</v>
      </c>
      <c r="CB45" s="29">
        <v>9761</v>
      </c>
      <c r="CC45" s="29">
        <v>10046</v>
      </c>
      <c r="CD45" s="29">
        <v>10209</v>
      </c>
      <c r="CE45" s="29">
        <v>10425</v>
      </c>
      <c r="CF45" s="29">
        <v>11044</v>
      </c>
      <c r="CG45" s="29">
        <v>11416</v>
      </c>
      <c r="CH45" s="29">
        <v>11650</v>
      </c>
      <c r="CI45" s="29">
        <v>11672</v>
      </c>
      <c r="CJ45" s="29">
        <v>11964</v>
      </c>
      <c r="CK45" s="29">
        <v>12641</v>
      </c>
      <c r="CL45" s="29">
        <v>12825</v>
      </c>
      <c r="CM45" s="29">
        <v>13713</v>
      </c>
      <c r="CN45" s="29">
        <v>14131</v>
      </c>
      <c r="CO45" s="29">
        <v>14591</v>
      </c>
      <c r="CP45" s="28"/>
    </row>
    <row r="46" spans="1:94" s="5" customFormat="1" ht="15.75" x14ac:dyDescent="0.25">
      <c r="A46" s="91" t="s">
        <v>87</v>
      </c>
      <c r="B46" s="90"/>
      <c r="C46" s="90"/>
      <c r="D46" s="90">
        <v>3159</v>
      </c>
      <c r="E46" s="90">
        <v>3209</v>
      </c>
      <c r="F46" s="90">
        <v>3331</v>
      </c>
      <c r="G46" s="90">
        <v>3451</v>
      </c>
      <c r="H46" s="90">
        <v>3425</v>
      </c>
      <c r="I46" s="90">
        <v>3458</v>
      </c>
      <c r="J46" s="90">
        <v>3819</v>
      </c>
      <c r="K46" s="90">
        <v>3985</v>
      </c>
      <c r="L46" s="90">
        <v>4058</v>
      </c>
      <c r="M46" s="90">
        <v>4175</v>
      </c>
      <c r="N46" s="90">
        <v>4329</v>
      </c>
      <c r="O46" s="90">
        <v>4758</v>
      </c>
      <c r="P46" s="90">
        <v>5000</v>
      </c>
      <c r="Q46" s="90">
        <v>5823</v>
      </c>
      <c r="R46" s="90">
        <v>5268</v>
      </c>
      <c r="S46" s="90">
        <v>5584</v>
      </c>
      <c r="T46" s="90">
        <v>5733</v>
      </c>
      <c r="U46" s="90">
        <v>6659</v>
      </c>
      <c r="V46" s="90">
        <v>7088</v>
      </c>
      <c r="W46" s="90">
        <v>7529</v>
      </c>
      <c r="X46" s="90">
        <v>7485</v>
      </c>
      <c r="Y46" s="90">
        <v>7614</v>
      </c>
      <c r="Z46" s="90">
        <v>8236</v>
      </c>
      <c r="AA46" s="90">
        <v>8473</v>
      </c>
      <c r="AB46" s="90">
        <f t="shared" ref="AB46:AL46" si="15">+AB44+AB45</f>
        <v>8858</v>
      </c>
      <c r="AC46" s="90">
        <f t="shared" si="15"/>
        <v>9498</v>
      </c>
      <c r="AD46" s="90">
        <f t="shared" si="15"/>
        <v>9533</v>
      </c>
      <c r="AE46" s="90">
        <f t="shared" si="15"/>
        <v>9766</v>
      </c>
      <c r="AF46" s="90">
        <f t="shared" si="15"/>
        <v>10128</v>
      </c>
      <c r="AG46" s="90">
        <f t="shared" si="15"/>
        <v>10637</v>
      </c>
      <c r="AH46" s="90">
        <f t="shared" si="15"/>
        <v>10801</v>
      </c>
      <c r="AI46" s="90">
        <f t="shared" si="15"/>
        <v>11140</v>
      </c>
      <c r="AJ46" s="90">
        <f t="shared" si="15"/>
        <v>11906</v>
      </c>
      <c r="AK46" s="90">
        <f t="shared" si="15"/>
        <v>12343</v>
      </c>
      <c r="AL46" s="90">
        <f t="shared" si="15"/>
        <v>12435</v>
      </c>
      <c r="AM46" s="90">
        <v>12673</v>
      </c>
      <c r="AN46" s="90">
        <v>12944</v>
      </c>
      <c r="AO46" s="90">
        <v>12914</v>
      </c>
      <c r="AP46" s="90">
        <v>12907</v>
      </c>
      <c r="AQ46" s="90">
        <v>12564</v>
      </c>
      <c r="AR46" s="90">
        <v>12373</v>
      </c>
      <c r="AS46" s="90">
        <v>11598</v>
      </c>
      <c r="AT46" s="90">
        <v>12107</v>
      </c>
      <c r="AU46" s="90">
        <v>11849</v>
      </c>
      <c r="AV46" s="90">
        <v>11480</v>
      </c>
      <c r="AW46" s="90">
        <v>11865</v>
      </c>
      <c r="AX46" s="90">
        <v>12440</v>
      </c>
      <c r="AY46" s="90">
        <v>12395</v>
      </c>
      <c r="AZ46" s="90">
        <v>12323</v>
      </c>
      <c r="BA46" s="90">
        <v>12325</v>
      </c>
      <c r="BB46" s="90">
        <v>12850</v>
      </c>
      <c r="BC46" s="90">
        <v>13141</v>
      </c>
      <c r="BD46" s="90">
        <v>12835</v>
      </c>
      <c r="BE46" s="90">
        <v>12872</v>
      </c>
      <c r="BF46" s="90">
        <v>12952</v>
      </c>
      <c r="BG46" s="90">
        <v>12906</v>
      </c>
      <c r="BH46" s="90">
        <v>12500</v>
      </c>
      <c r="BI46" s="90">
        <v>12203</v>
      </c>
      <c r="BJ46" s="90">
        <v>12539</v>
      </c>
      <c r="BK46" s="90">
        <v>12914</v>
      </c>
      <c r="BL46" s="90">
        <v>12888</v>
      </c>
      <c r="BM46" s="90">
        <v>13506</v>
      </c>
      <c r="BN46" s="90">
        <v>13811</v>
      </c>
      <c r="BO46" s="90">
        <v>13609</v>
      </c>
      <c r="BP46" s="90">
        <v>13964</v>
      </c>
      <c r="BQ46" s="90">
        <v>14375</v>
      </c>
      <c r="BR46" s="90">
        <v>14850</v>
      </c>
      <c r="BS46" s="90">
        <f>+BS44+BS45</f>
        <v>14597</v>
      </c>
      <c r="BT46" s="92">
        <v>14910</v>
      </c>
      <c r="BU46" s="92">
        <f>+BU44+BU45</f>
        <v>14886</v>
      </c>
      <c r="BV46" s="92">
        <v>15528</v>
      </c>
      <c r="BW46" s="92">
        <v>15462</v>
      </c>
      <c r="BX46" s="92">
        <v>16341</v>
      </c>
      <c r="BY46" s="92">
        <v>16732</v>
      </c>
      <c r="BZ46" s="92">
        <v>16982</v>
      </c>
      <c r="CA46" s="92">
        <v>16988</v>
      </c>
      <c r="CB46" s="27">
        <v>18066</v>
      </c>
      <c r="CC46" s="27">
        <v>18729</v>
      </c>
      <c r="CD46" s="27">
        <v>19168</v>
      </c>
      <c r="CE46" s="27">
        <v>19732</v>
      </c>
      <c r="CF46" s="27">
        <v>20955</v>
      </c>
      <c r="CG46" s="27">
        <v>22564</v>
      </c>
      <c r="CH46" s="27">
        <v>23898</v>
      </c>
      <c r="CI46" s="27">
        <v>24134</v>
      </c>
      <c r="CJ46" s="27">
        <v>25016</v>
      </c>
      <c r="CK46" s="27">
        <v>26571</v>
      </c>
      <c r="CL46" s="27">
        <f>+CL44+CL45</f>
        <v>26186</v>
      </c>
      <c r="CM46" s="27">
        <v>27784</v>
      </c>
      <c r="CN46" s="27">
        <v>29051</v>
      </c>
      <c r="CO46" s="27">
        <v>29924</v>
      </c>
      <c r="CP46" s="28"/>
    </row>
    <row r="47" spans="1:94" s="5" customFormat="1" ht="15.75" x14ac:dyDescent="0.25">
      <c r="A47" s="85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71"/>
      <c r="AT47" s="71"/>
      <c r="AU47" s="71"/>
      <c r="AV47" s="71"/>
      <c r="AW47" s="71"/>
      <c r="AX47" s="71"/>
      <c r="AY47" s="71"/>
      <c r="AZ47" s="86"/>
      <c r="BA47" s="86"/>
      <c r="BB47" s="86"/>
      <c r="BC47" s="86"/>
      <c r="BD47" s="86"/>
      <c r="BE47" s="86"/>
      <c r="BF47" s="86"/>
      <c r="BG47" s="86"/>
      <c r="BH47" s="86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28"/>
    </row>
    <row r="48" spans="1:94" s="5" customFormat="1" ht="15.75" x14ac:dyDescent="0.25">
      <c r="A48" s="84" t="s">
        <v>88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86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2"/>
      <c r="BU48" s="92"/>
      <c r="BV48" s="92"/>
      <c r="BW48" s="92"/>
      <c r="BX48" s="92"/>
      <c r="BY48" s="92"/>
      <c r="BZ48" s="92"/>
      <c r="CA48" s="92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8"/>
    </row>
    <row r="49" spans="1:94" s="5" customFormat="1" ht="15.75" x14ac:dyDescent="0.25">
      <c r="A49" s="85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2"/>
      <c r="BU49" s="92"/>
      <c r="BV49" s="92"/>
      <c r="BW49" s="92"/>
      <c r="BX49" s="92"/>
      <c r="BY49" s="92"/>
      <c r="BZ49" s="92"/>
      <c r="CA49" s="92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8"/>
    </row>
    <row r="50" spans="1:94" s="4" customFormat="1" ht="15.75" x14ac:dyDescent="0.25">
      <c r="A50" s="87" t="s">
        <v>89</v>
      </c>
      <c r="B50" s="90"/>
      <c r="C50" s="90"/>
      <c r="D50" s="90">
        <v>154330</v>
      </c>
      <c r="E50" s="90">
        <v>157616</v>
      </c>
      <c r="F50" s="90">
        <v>160467</v>
      </c>
      <c r="G50" s="90">
        <v>163520</v>
      </c>
      <c r="H50" s="90">
        <v>159120</v>
      </c>
      <c r="I50" s="90">
        <v>162328</v>
      </c>
      <c r="J50" s="90">
        <v>162158</v>
      </c>
      <c r="K50" s="90">
        <v>161737</v>
      </c>
      <c r="L50" s="90">
        <v>162536</v>
      </c>
      <c r="M50" s="90">
        <v>162897</v>
      </c>
      <c r="N50" s="90">
        <v>166442</v>
      </c>
      <c r="O50" s="90">
        <v>166809</v>
      </c>
      <c r="P50" s="90">
        <v>168870</v>
      </c>
      <c r="Q50" s="90">
        <v>162466</v>
      </c>
      <c r="R50" s="90">
        <v>147497</v>
      </c>
      <c r="S50" s="90">
        <v>159378</v>
      </c>
      <c r="T50" s="90">
        <v>163160</v>
      </c>
      <c r="U50" s="90">
        <v>165395</v>
      </c>
      <c r="V50" s="90">
        <v>170727</v>
      </c>
      <c r="W50" s="90">
        <v>173145</v>
      </c>
      <c r="X50" s="90">
        <v>172613</v>
      </c>
      <c r="Y50" s="90">
        <v>169365</v>
      </c>
      <c r="Z50" s="90">
        <v>180017</v>
      </c>
      <c r="AA50" s="90">
        <v>213971</v>
      </c>
      <c r="AB50" s="90">
        <v>213300</v>
      </c>
      <c r="AC50" s="90">
        <v>216966</v>
      </c>
      <c r="AD50" s="90">
        <v>221577</v>
      </c>
      <c r="AE50" s="90">
        <v>225672</v>
      </c>
      <c r="AF50" s="90">
        <v>228417</v>
      </c>
      <c r="AG50" s="90">
        <v>233616</v>
      </c>
      <c r="AH50" s="90">
        <v>236427</v>
      </c>
      <c r="AI50" s="90">
        <v>241613</v>
      </c>
      <c r="AJ50" s="90">
        <v>236152</v>
      </c>
      <c r="AK50" s="90">
        <v>241070</v>
      </c>
      <c r="AL50" s="90">
        <v>239684</v>
      </c>
      <c r="AM50" s="90">
        <v>245285</v>
      </c>
      <c r="AN50" s="90">
        <v>239717</v>
      </c>
      <c r="AO50" s="90">
        <v>236748</v>
      </c>
      <c r="AP50" s="90">
        <v>237119</v>
      </c>
      <c r="AQ50" s="90">
        <v>227351</v>
      </c>
      <c r="AR50" s="90">
        <v>225642</v>
      </c>
      <c r="AS50" s="90">
        <v>213101</v>
      </c>
      <c r="AT50" s="90">
        <v>222525</v>
      </c>
      <c r="AU50" s="90">
        <v>217135</v>
      </c>
      <c r="AV50" s="90">
        <v>208707</v>
      </c>
      <c r="AW50" s="90">
        <v>214949</v>
      </c>
      <c r="AX50" s="90">
        <v>224456</v>
      </c>
      <c r="AY50" s="90">
        <v>216995</v>
      </c>
      <c r="AZ50" s="90">
        <v>225588</v>
      </c>
      <c r="BA50" s="90">
        <v>223812</v>
      </c>
      <c r="BB50" s="90">
        <f>+BB22+BB40</f>
        <v>225887</v>
      </c>
      <c r="BC50" s="90">
        <v>228265</v>
      </c>
      <c r="BD50" s="90">
        <v>222361</v>
      </c>
      <c r="BE50" s="90">
        <v>226275</v>
      </c>
      <c r="BF50" s="90">
        <v>228517</v>
      </c>
      <c r="BG50" s="90">
        <v>226424</v>
      </c>
      <c r="BH50" s="90">
        <v>218809</v>
      </c>
      <c r="BI50" s="90">
        <v>215347</v>
      </c>
      <c r="BJ50" s="90">
        <v>221738</v>
      </c>
      <c r="BK50" s="90">
        <v>226582</v>
      </c>
      <c r="BL50" s="90">
        <v>227443</v>
      </c>
      <c r="BM50" s="90">
        <f>+BM40+BM22</f>
        <v>233323</v>
      </c>
      <c r="BN50" s="90">
        <v>237734</v>
      </c>
      <c r="BO50" s="90">
        <v>232368</v>
      </c>
      <c r="BP50" s="90">
        <v>236382</v>
      </c>
      <c r="BQ50" s="90">
        <v>237381</v>
      </c>
      <c r="BR50" s="90">
        <v>244780</v>
      </c>
      <c r="BS50" s="90">
        <v>245006</v>
      </c>
      <c r="BT50" s="92">
        <v>249294</v>
      </c>
      <c r="BU50" s="92">
        <v>249140</v>
      </c>
      <c r="BV50" s="92">
        <v>257121</v>
      </c>
      <c r="BW50" s="92">
        <f>+BW22+BW33+BW38</f>
        <v>253147</v>
      </c>
      <c r="BX50" s="92">
        <f>+BX22+BX33+BX38</f>
        <v>260816</v>
      </c>
      <c r="BY50" s="92">
        <f>+BY22+BY33+BY38</f>
        <v>261112</v>
      </c>
      <c r="BZ50" s="92">
        <f>+BZ22+BZ33+BZ38</f>
        <v>258142</v>
      </c>
      <c r="CA50" s="92">
        <f t="shared" ref="CA50:CE50" si="16">+CA22+CA33+CA38</f>
        <v>252946</v>
      </c>
      <c r="CB50" s="92">
        <f t="shared" si="16"/>
        <v>261980</v>
      </c>
      <c r="CC50" s="92">
        <f t="shared" si="16"/>
        <v>266751</v>
      </c>
      <c r="CD50" s="92">
        <f t="shared" si="16"/>
        <v>270566</v>
      </c>
      <c r="CE50" s="92">
        <f t="shared" si="16"/>
        <v>275068</v>
      </c>
      <c r="CF50" s="92">
        <f t="shared" ref="CF50:CL50" si="17">+CF10+CF33+CF38</f>
        <v>284706</v>
      </c>
      <c r="CG50" s="92">
        <f t="shared" si="17"/>
        <v>288888</v>
      </c>
      <c r="CH50" s="92">
        <f t="shared" si="17"/>
        <v>292677</v>
      </c>
      <c r="CI50" s="92">
        <f t="shared" si="17"/>
        <v>289897</v>
      </c>
      <c r="CJ50" s="92">
        <f>+CJ10+CJ33+CJ38</f>
        <v>293226</v>
      </c>
      <c r="CK50" s="92">
        <f t="shared" si="17"/>
        <v>303808</v>
      </c>
      <c r="CL50" s="92">
        <f t="shared" si="17"/>
        <v>291869</v>
      </c>
      <c r="CM50" s="92">
        <f t="shared" ref="CM50:CN50" si="18">+CM10+CM33+CM38</f>
        <v>303175</v>
      </c>
      <c r="CN50" s="92">
        <f t="shared" si="18"/>
        <v>314679</v>
      </c>
      <c r="CO50" s="92">
        <f t="shared" ref="CO50" si="19">+CO10+CO33+CO38</f>
        <v>319670</v>
      </c>
      <c r="CP50" s="31"/>
    </row>
    <row r="51" spans="1:94" s="4" customFormat="1" ht="15.75" x14ac:dyDescent="0.25">
      <c r="A51" s="79" t="s">
        <v>90</v>
      </c>
      <c r="B51" s="90"/>
      <c r="C51" s="90"/>
      <c r="D51" s="89">
        <f t="shared" ref="D51:AJ51" si="20">+D54-D50</f>
        <v>21882</v>
      </c>
      <c r="E51" s="89">
        <f t="shared" si="20"/>
        <v>22230</v>
      </c>
      <c r="F51" s="89">
        <f t="shared" si="20"/>
        <v>22347</v>
      </c>
      <c r="G51" s="89">
        <f t="shared" si="20"/>
        <v>22708</v>
      </c>
      <c r="H51" s="89">
        <f t="shared" si="20"/>
        <v>22183</v>
      </c>
      <c r="I51" s="89">
        <f t="shared" si="20"/>
        <v>22551</v>
      </c>
      <c r="J51" s="89">
        <f t="shared" si="20"/>
        <v>22608</v>
      </c>
      <c r="K51" s="89">
        <f t="shared" si="20"/>
        <v>22582</v>
      </c>
      <c r="L51" s="89">
        <f t="shared" si="20"/>
        <v>22613</v>
      </c>
      <c r="M51" s="89">
        <f t="shared" si="20"/>
        <v>22556</v>
      </c>
      <c r="N51" s="89">
        <f t="shared" si="20"/>
        <v>23091</v>
      </c>
      <c r="O51" s="89">
        <f t="shared" si="20"/>
        <v>23226</v>
      </c>
      <c r="P51" s="89">
        <f t="shared" si="20"/>
        <v>23458</v>
      </c>
      <c r="Q51" s="89">
        <f t="shared" si="20"/>
        <v>22694</v>
      </c>
      <c r="R51" s="89">
        <f t="shared" si="20"/>
        <v>20859</v>
      </c>
      <c r="S51" s="89">
        <f t="shared" si="20"/>
        <v>22190</v>
      </c>
      <c r="T51" s="89">
        <f t="shared" si="20"/>
        <v>22657</v>
      </c>
      <c r="U51" s="89">
        <f t="shared" si="20"/>
        <v>22865</v>
      </c>
      <c r="V51" s="89">
        <f t="shared" si="20"/>
        <v>23370</v>
      </c>
      <c r="W51" s="89">
        <f t="shared" si="20"/>
        <v>23793</v>
      </c>
      <c r="X51" s="89">
        <f t="shared" si="20"/>
        <v>23807</v>
      </c>
      <c r="Y51" s="89">
        <f t="shared" si="20"/>
        <v>23598</v>
      </c>
      <c r="Z51" s="89">
        <f t="shared" si="20"/>
        <v>25226</v>
      </c>
      <c r="AA51" s="89">
        <f t="shared" si="20"/>
        <v>25979</v>
      </c>
      <c r="AB51" s="89">
        <f t="shared" si="20"/>
        <v>25783</v>
      </c>
      <c r="AC51" s="89">
        <f t="shared" si="20"/>
        <v>26534</v>
      </c>
      <c r="AD51" s="89">
        <f t="shared" si="20"/>
        <v>26897</v>
      </c>
      <c r="AE51" s="89">
        <f t="shared" si="20"/>
        <v>27425</v>
      </c>
      <c r="AF51" s="89">
        <f t="shared" si="20"/>
        <v>27726</v>
      </c>
      <c r="AG51" s="89">
        <f t="shared" si="20"/>
        <v>28390</v>
      </c>
      <c r="AH51" s="89">
        <f t="shared" si="20"/>
        <v>28731</v>
      </c>
      <c r="AI51" s="89">
        <f t="shared" si="20"/>
        <v>29581</v>
      </c>
      <c r="AJ51" s="89">
        <f t="shared" si="20"/>
        <v>29062</v>
      </c>
      <c r="AK51" s="89">
        <v>30029</v>
      </c>
      <c r="AL51" s="89">
        <v>30174</v>
      </c>
      <c r="AM51" s="89">
        <v>31856</v>
      </c>
      <c r="AN51" s="89">
        <v>30974</v>
      </c>
      <c r="AO51" s="89">
        <v>30955</v>
      </c>
      <c r="AP51" s="89">
        <v>31209</v>
      </c>
      <c r="AQ51" s="89">
        <v>30063</v>
      </c>
      <c r="AR51" s="89">
        <v>30129</v>
      </c>
      <c r="AS51" s="89">
        <v>28982</v>
      </c>
      <c r="AT51" s="89">
        <v>30363</v>
      </c>
      <c r="AU51" s="89">
        <v>30086</v>
      </c>
      <c r="AV51" s="89">
        <v>29398</v>
      </c>
      <c r="AW51" s="89">
        <v>30755</v>
      </c>
      <c r="AX51" s="89">
        <v>32250</v>
      </c>
      <c r="AY51" s="89">
        <v>32414</v>
      </c>
      <c r="AZ51" s="89">
        <v>3900</v>
      </c>
      <c r="BA51" s="89">
        <v>34160</v>
      </c>
      <c r="BB51" s="89">
        <v>34561</v>
      </c>
      <c r="BC51" s="89">
        <v>34767</v>
      </c>
      <c r="BD51" s="89">
        <v>34273</v>
      </c>
      <c r="BE51" s="89">
        <v>34831</v>
      </c>
      <c r="BF51" s="89">
        <v>35350</v>
      </c>
      <c r="BG51" s="89">
        <v>35324</v>
      </c>
      <c r="BH51" s="89">
        <v>34546</v>
      </c>
      <c r="BI51" s="89">
        <v>34972</v>
      </c>
      <c r="BJ51" s="89">
        <v>13198</v>
      </c>
      <c r="BK51" s="89">
        <v>13588</v>
      </c>
      <c r="BL51" s="89">
        <v>13742</v>
      </c>
      <c r="BM51" s="89">
        <v>14196</v>
      </c>
      <c r="BN51" s="89">
        <v>14455</v>
      </c>
      <c r="BO51" s="89">
        <v>14343</v>
      </c>
      <c r="BP51" s="89">
        <v>14743</v>
      </c>
      <c r="BQ51" s="89">
        <v>15061</v>
      </c>
      <c r="BR51" s="89">
        <v>15321</v>
      </c>
      <c r="BS51" s="89">
        <v>15363</v>
      </c>
      <c r="BT51" s="88">
        <v>15620</v>
      </c>
      <c r="BU51" s="88">
        <v>15626</v>
      </c>
      <c r="BV51" s="88">
        <v>16243</v>
      </c>
      <c r="BW51" s="88">
        <f>+BW23</f>
        <v>17220</v>
      </c>
      <c r="BX51" s="88">
        <f>+BX23</f>
        <v>17250</v>
      </c>
      <c r="BY51" s="88">
        <f>+BY23</f>
        <v>17077</v>
      </c>
      <c r="BZ51" s="88">
        <f>+BZ23</f>
        <v>16884</v>
      </c>
      <c r="CA51" s="88">
        <f t="shared" ref="CA51:CE51" si="21">+CA23</f>
        <v>16546</v>
      </c>
      <c r="CB51" s="88">
        <f t="shared" si="21"/>
        <v>16834</v>
      </c>
      <c r="CC51" s="88">
        <f t="shared" si="21"/>
        <v>17138</v>
      </c>
      <c r="CD51" s="88">
        <f t="shared" si="21"/>
        <v>17316</v>
      </c>
      <c r="CE51" s="88">
        <f t="shared" si="21"/>
        <v>17507</v>
      </c>
      <c r="CF51" s="88">
        <f t="shared" ref="CF51:CG51" si="22">+CF23</f>
        <v>17906</v>
      </c>
      <c r="CG51" s="88">
        <f t="shared" si="22"/>
        <v>18196</v>
      </c>
      <c r="CH51" s="88">
        <f t="shared" ref="CH51:CI51" si="23">+CH23</f>
        <v>18444</v>
      </c>
      <c r="CI51" s="88">
        <f t="shared" si="23"/>
        <v>20193</v>
      </c>
      <c r="CJ51" s="88">
        <f t="shared" ref="CJ51:CO51" si="24">+CJ11</f>
        <v>22905</v>
      </c>
      <c r="CK51" s="88">
        <f t="shared" si="24"/>
        <v>22837</v>
      </c>
      <c r="CL51" s="88">
        <f t="shared" si="24"/>
        <v>22128</v>
      </c>
      <c r="CM51" s="88">
        <f t="shared" si="24"/>
        <v>22658</v>
      </c>
      <c r="CN51" s="88">
        <f t="shared" si="24"/>
        <v>23224</v>
      </c>
      <c r="CO51" s="88">
        <f t="shared" si="24"/>
        <v>23654</v>
      </c>
      <c r="CP51" s="31"/>
    </row>
    <row r="52" spans="1:94" s="4" customFormat="1" ht="15.75" x14ac:dyDescent="0.25">
      <c r="A52" s="87" t="s">
        <v>75</v>
      </c>
      <c r="B52" s="90"/>
      <c r="C52" s="104"/>
      <c r="D52" s="104">
        <f t="shared" ref="D52:BN52" si="25">D50+D51</f>
        <v>176212</v>
      </c>
      <c r="E52" s="104">
        <f t="shared" si="25"/>
        <v>179846</v>
      </c>
      <c r="F52" s="104">
        <f t="shared" si="25"/>
        <v>182814</v>
      </c>
      <c r="G52" s="104">
        <f t="shared" si="25"/>
        <v>186228</v>
      </c>
      <c r="H52" s="104">
        <f t="shared" si="25"/>
        <v>181303</v>
      </c>
      <c r="I52" s="104">
        <f t="shared" si="25"/>
        <v>184879</v>
      </c>
      <c r="J52" s="104">
        <f t="shared" si="25"/>
        <v>184766</v>
      </c>
      <c r="K52" s="104">
        <f t="shared" si="25"/>
        <v>184319</v>
      </c>
      <c r="L52" s="104">
        <f t="shared" si="25"/>
        <v>185149</v>
      </c>
      <c r="M52" s="104">
        <f t="shared" si="25"/>
        <v>185453</v>
      </c>
      <c r="N52" s="104">
        <f t="shared" si="25"/>
        <v>189533</v>
      </c>
      <c r="O52" s="104">
        <f t="shared" si="25"/>
        <v>190035</v>
      </c>
      <c r="P52" s="104">
        <f t="shared" si="25"/>
        <v>192328</v>
      </c>
      <c r="Q52" s="104">
        <f t="shared" si="25"/>
        <v>185160</v>
      </c>
      <c r="R52" s="104">
        <f t="shared" si="25"/>
        <v>168356</v>
      </c>
      <c r="S52" s="104">
        <f t="shared" si="25"/>
        <v>181568</v>
      </c>
      <c r="T52" s="104">
        <f t="shared" si="25"/>
        <v>185817</v>
      </c>
      <c r="U52" s="104">
        <f t="shared" si="25"/>
        <v>188260</v>
      </c>
      <c r="V52" s="104">
        <f t="shared" si="25"/>
        <v>194097</v>
      </c>
      <c r="W52" s="104">
        <f t="shared" si="25"/>
        <v>196938</v>
      </c>
      <c r="X52" s="104">
        <f t="shared" si="25"/>
        <v>196420</v>
      </c>
      <c r="Y52" s="104">
        <f t="shared" si="25"/>
        <v>192963</v>
      </c>
      <c r="Z52" s="104">
        <f t="shared" si="25"/>
        <v>205243</v>
      </c>
      <c r="AA52" s="104">
        <f t="shared" si="25"/>
        <v>239950</v>
      </c>
      <c r="AB52" s="104">
        <f t="shared" si="25"/>
        <v>239083</v>
      </c>
      <c r="AC52" s="104">
        <f t="shared" si="25"/>
        <v>243500</v>
      </c>
      <c r="AD52" s="104">
        <f t="shared" si="25"/>
        <v>248474</v>
      </c>
      <c r="AE52" s="104">
        <f t="shared" si="25"/>
        <v>253097</v>
      </c>
      <c r="AF52" s="104">
        <f t="shared" si="25"/>
        <v>256143</v>
      </c>
      <c r="AG52" s="104">
        <f t="shared" si="25"/>
        <v>262006</v>
      </c>
      <c r="AH52" s="104">
        <f t="shared" si="25"/>
        <v>265158</v>
      </c>
      <c r="AI52" s="104">
        <f t="shared" si="25"/>
        <v>271194</v>
      </c>
      <c r="AJ52" s="104">
        <f t="shared" si="25"/>
        <v>265214</v>
      </c>
      <c r="AK52" s="104">
        <f t="shared" si="25"/>
        <v>271099</v>
      </c>
      <c r="AL52" s="104">
        <f t="shared" si="25"/>
        <v>269858</v>
      </c>
      <c r="AM52" s="104">
        <f t="shared" si="25"/>
        <v>277141</v>
      </c>
      <c r="AN52" s="104">
        <f t="shared" si="25"/>
        <v>270691</v>
      </c>
      <c r="AO52" s="104">
        <f t="shared" si="25"/>
        <v>267703</v>
      </c>
      <c r="AP52" s="104">
        <f t="shared" si="25"/>
        <v>268328</v>
      </c>
      <c r="AQ52" s="104">
        <f t="shared" si="25"/>
        <v>257414</v>
      </c>
      <c r="AR52" s="104">
        <f t="shared" si="25"/>
        <v>255771</v>
      </c>
      <c r="AS52" s="104">
        <f t="shared" si="25"/>
        <v>242083</v>
      </c>
      <c r="AT52" s="104">
        <f t="shared" si="25"/>
        <v>252888</v>
      </c>
      <c r="AU52" s="104">
        <f t="shared" si="25"/>
        <v>247221</v>
      </c>
      <c r="AV52" s="104">
        <f t="shared" si="25"/>
        <v>238105</v>
      </c>
      <c r="AW52" s="104">
        <f t="shared" si="25"/>
        <v>245704</v>
      </c>
      <c r="AX52" s="104">
        <f t="shared" si="25"/>
        <v>256706</v>
      </c>
      <c r="AY52" s="104">
        <f t="shared" si="25"/>
        <v>249409</v>
      </c>
      <c r="AZ52" s="104">
        <f t="shared" si="25"/>
        <v>229488</v>
      </c>
      <c r="BA52" s="104">
        <f t="shared" si="25"/>
        <v>257972</v>
      </c>
      <c r="BB52" s="104">
        <f t="shared" si="25"/>
        <v>260448</v>
      </c>
      <c r="BC52" s="104">
        <f t="shared" si="25"/>
        <v>263032</v>
      </c>
      <c r="BD52" s="104">
        <f t="shared" si="25"/>
        <v>256634</v>
      </c>
      <c r="BE52" s="104">
        <f t="shared" si="25"/>
        <v>261106</v>
      </c>
      <c r="BF52" s="104">
        <f t="shared" si="25"/>
        <v>263867</v>
      </c>
      <c r="BG52" s="104">
        <f t="shared" si="25"/>
        <v>261748</v>
      </c>
      <c r="BH52" s="104">
        <f t="shared" si="25"/>
        <v>253355</v>
      </c>
      <c r="BI52" s="104">
        <f t="shared" si="25"/>
        <v>250319</v>
      </c>
      <c r="BJ52" s="104">
        <f t="shared" si="25"/>
        <v>234936</v>
      </c>
      <c r="BK52" s="104">
        <f t="shared" si="25"/>
        <v>240170</v>
      </c>
      <c r="BL52" s="104">
        <f t="shared" si="25"/>
        <v>241185</v>
      </c>
      <c r="BM52" s="104">
        <f t="shared" si="25"/>
        <v>247519</v>
      </c>
      <c r="BN52" s="104">
        <f t="shared" si="25"/>
        <v>252189</v>
      </c>
      <c r="BO52" s="104">
        <f t="shared" ref="BO52:CI52" si="26">BO50+BO51</f>
        <v>246711</v>
      </c>
      <c r="BP52" s="104">
        <f t="shared" si="26"/>
        <v>251125</v>
      </c>
      <c r="BQ52" s="104">
        <f t="shared" si="26"/>
        <v>252442</v>
      </c>
      <c r="BR52" s="104">
        <f t="shared" si="26"/>
        <v>260101</v>
      </c>
      <c r="BS52" s="104">
        <f t="shared" si="26"/>
        <v>260369</v>
      </c>
      <c r="BT52" s="104">
        <f t="shared" si="26"/>
        <v>264914</v>
      </c>
      <c r="BU52" s="104">
        <f t="shared" si="26"/>
        <v>264766</v>
      </c>
      <c r="BV52" s="104">
        <f t="shared" si="26"/>
        <v>273364</v>
      </c>
      <c r="BW52" s="104">
        <f t="shared" si="26"/>
        <v>270367</v>
      </c>
      <c r="BX52" s="104">
        <f t="shared" si="26"/>
        <v>278066</v>
      </c>
      <c r="BY52" s="104">
        <f t="shared" si="26"/>
        <v>278189</v>
      </c>
      <c r="BZ52" s="104">
        <f t="shared" si="26"/>
        <v>275026</v>
      </c>
      <c r="CA52" s="104">
        <f t="shared" si="26"/>
        <v>269492</v>
      </c>
      <c r="CB52" s="104">
        <f t="shared" si="26"/>
        <v>278814</v>
      </c>
      <c r="CC52" s="104">
        <f t="shared" si="26"/>
        <v>283889</v>
      </c>
      <c r="CD52" s="104">
        <f t="shared" si="26"/>
        <v>287882</v>
      </c>
      <c r="CE52" s="104">
        <f t="shared" si="26"/>
        <v>292575</v>
      </c>
      <c r="CF52" s="104">
        <f t="shared" si="26"/>
        <v>302612</v>
      </c>
      <c r="CG52" s="104">
        <f t="shared" si="26"/>
        <v>307084</v>
      </c>
      <c r="CH52" s="104">
        <f t="shared" si="26"/>
        <v>311121</v>
      </c>
      <c r="CI52" s="104">
        <f t="shared" si="26"/>
        <v>310090</v>
      </c>
      <c r="CJ52" s="104">
        <f t="shared" ref="CJ52:CO52" si="27">CJ50+CJ51</f>
        <v>316131</v>
      </c>
      <c r="CK52" s="104">
        <f t="shared" si="27"/>
        <v>326645</v>
      </c>
      <c r="CL52" s="104">
        <f t="shared" si="27"/>
        <v>313997</v>
      </c>
      <c r="CM52" s="104">
        <f t="shared" si="27"/>
        <v>325833</v>
      </c>
      <c r="CN52" s="104">
        <f t="shared" si="27"/>
        <v>337903</v>
      </c>
      <c r="CO52" s="104">
        <f t="shared" si="27"/>
        <v>343324</v>
      </c>
      <c r="CP52" s="31"/>
    </row>
    <row r="53" spans="1:94" s="111" customFormat="1" ht="15.75" x14ac:dyDescent="0.25">
      <c r="A53" s="87" t="s">
        <v>96</v>
      </c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3">
        <f t="shared" ref="CJ53:CO53" si="28">CJ13</f>
        <v>-2843</v>
      </c>
      <c r="CK53" s="113">
        <f t="shared" si="28"/>
        <v>-2644</v>
      </c>
      <c r="CL53" s="113">
        <f t="shared" si="28"/>
        <v>-2600</v>
      </c>
      <c r="CM53" s="113">
        <f t="shared" si="28"/>
        <v>-2601</v>
      </c>
      <c r="CN53" s="113">
        <f t="shared" si="28"/>
        <v>-2596</v>
      </c>
      <c r="CO53" s="113">
        <f t="shared" si="28"/>
        <v>-2725</v>
      </c>
      <c r="CP53" s="112"/>
    </row>
    <row r="54" spans="1:94" s="110" customFormat="1" ht="15.75" x14ac:dyDescent="0.25">
      <c r="A54" s="93" t="s">
        <v>98</v>
      </c>
      <c r="B54" s="106"/>
      <c r="C54" s="106"/>
      <c r="D54" s="106">
        <v>176212</v>
      </c>
      <c r="E54" s="106">
        <v>179846</v>
      </c>
      <c r="F54" s="106">
        <v>182814</v>
      </c>
      <c r="G54" s="106">
        <v>186228</v>
      </c>
      <c r="H54" s="106">
        <v>181303</v>
      </c>
      <c r="I54" s="106">
        <v>184879</v>
      </c>
      <c r="J54" s="106">
        <v>184766</v>
      </c>
      <c r="K54" s="106">
        <v>184319</v>
      </c>
      <c r="L54" s="106">
        <v>185149</v>
      </c>
      <c r="M54" s="106">
        <v>185453</v>
      </c>
      <c r="N54" s="106">
        <v>189533</v>
      </c>
      <c r="O54" s="106">
        <v>190035</v>
      </c>
      <c r="P54" s="106">
        <v>192328</v>
      </c>
      <c r="Q54" s="106">
        <v>185160</v>
      </c>
      <c r="R54" s="106">
        <v>168356</v>
      </c>
      <c r="S54" s="106">
        <v>181568</v>
      </c>
      <c r="T54" s="106">
        <v>185817</v>
      </c>
      <c r="U54" s="106">
        <v>188260</v>
      </c>
      <c r="V54" s="106">
        <v>194097</v>
      </c>
      <c r="W54" s="106">
        <v>196938</v>
      </c>
      <c r="X54" s="106">
        <v>196420</v>
      </c>
      <c r="Y54" s="106">
        <v>192963</v>
      </c>
      <c r="Z54" s="106">
        <v>205243</v>
      </c>
      <c r="AA54" s="106">
        <v>239950</v>
      </c>
      <c r="AB54" s="106">
        <v>239083</v>
      </c>
      <c r="AC54" s="106">
        <v>243500</v>
      </c>
      <c r="AD54" s="106">
        <v>248474</v>
      </c>
      <c r="AE54" s="106">
        <v>253097</v>
      </c>
      <c r="AF54" s="106">
        <v>256143</v>
      </c>
      <c r="AG54" s="106">
        <v>262006</v>
      </c>
      <c r="AH54" s="106">
        <v>265158</v>
      </c>
      <c r="AI54" s="106">
        <v>271194</v>
      </c>
      <c r="AJ54" s="106">
        <v>265214</v>
      </c>
      <c r="AK54" s="106">
        <v>271099</v>
      </c>
      <c r="AL54" s="106">
        <v>269858</v>
      </c>
      <c r="AM54" s="106">
        <v>277141</v>
      </c>
      <c r="AN54" s="106">
        <v>270691</v>
      </c>
      <c r="AO54" s="106">
        <v>267703</v>
      </c>
      <c r="AP54" s="106">
        <v>268328</v>
      </c>
      <c r="AQ54" s="106">
        <v>257414</v>
      </c>
      <c r="AR54" s="106">
        <v>255771</v>
      </c>
      <c r="AS54" s="106">
        <v>242083</v>
      </c>
      <c r="AT54" s="106">
        <v>252888</v>
      </c>
      <c r="AU54" s="106">
        <v>247221</v>
      </c>
      <c r="AV54" s="106">
        <v>238105</v>
      </c>
      <c r="AW54" s="106">
        <v>245704</v>
      </c>
      <c r="AX54" s="106">
        <v>256706</v>
      </c>
      <c r="AY54" s="106">
        <v>249409</v>
      </c>
      <c r="AZ54" s="106">
        <v>259488</v>
      </c>
      <c r="BA54" s="106">
        <v>257972</v>
      </c>
      <c r="BB54" s="106">
        <v>260448</v>
      </c>
      <c r="BC54" s="106">
        <v>263032</v>
      </c>
      <c r="BD54" s="106">
        <v>256634</v>
      </c>
      <c r="BE54" s="106">
        <v>261106</v>
      </c>
      <c r="BF54" s="106">
        <v>263867</v>
      </c>
      <c r="BG54" s="106">
        <v>261748</v>
      </c>
      <c r="BH54" s="106">
        <v>253355</v>
      </c>
      <c r="BI54" s="106">
        <f>+BI50+BI51</f>
        <v>250319</v>
      </c>
      <c r="BJ54" s="106">
        <f>+BJ50+BJ51</f>
        <v>234936</v>
      </c>
      <c r="BK54" s="106">
        <f>+BK50+BK51</f>
        <v>240170</v>
      </c>
      <c r="BL54" s="106">
        <v>241185</v>
      </c>
      <c r="BM54" s="106">
        <v>247519</v>
      </c>
      <c r="BN54" s="106">
        <v>252189</v>
      </c>
      <c r="BO54" s="106">
        <v>246711</v>
      </c>
      <c r="BP54" s="106">
        <f>+BP50+BP51</f>
        <v>251125</v>
      </c>
      <c r="BQ54" s="106">
        <f>+BQ50+BQ51</f>
        <v>252442</v>
      </c>
      <c r="BR54" s="106">
        <v>260101</v>
      </c>
      <c r="BS54" s="106">
        <v>260369</v>
      </c>
      <c r="BT54" s="107">
        <v>264914</v>
      </c>
      <c r="BU54" s="107">
        <v>264766</v>
      </c>
      <c r="BV54" s="107">
        <v>273364</v>
      </c>
      <c r="BW54" s="107">
        <v>270367</v>
      </c>
      <c r="BX54" s="107">
        <f t="shared" ref="BX54:BZ54" si="29">BX50+BX51</f>
        <v>278066</v>
      </c>
      <c r="BY54" s="107">
        <f t="shared" si="29"/>
        <v>278189</v>
      </c>
      <c r="BZ54" s="107">
        <f t="shared" si="29"/>
        <v>275026</v>
      </c>
      <c r="CA54" s="107">
        <f t="shared" ref="CA54:CE54" si="30">CA50+CA51</f>
        <v>269492</v>
      </c>
      <c r="CB54" s="107">
        <f t="shared" si="30"/>
        <v>278814</v>
      </c>
      <c r="CC54" s="107">
        <f t="shared" si="30"/>
        <v>283889</v>
      </c>
      <c r="CD54" s="107">
        <f t="shared" si="30"/>
        <v>287882</v>
      </c>
      <c r="CE54" s="107">
        <f t="shared" si="30"/>
        <v>292575</v>
      </c>
      <c r="CF54" s="107">
        <f t="shared" ref="CF54:CG54" si="31">CF50+CF51</f>
        <v>302612</v>
      </c>
      <c r="CG54" s="107">
        <f t="shared" si="31"/>
        <v>307084</v>
      </c>
      <c r="CH54" s="107">
        <f t="shared" ref="CH54:CI54" si="32">CH50+CH51</f>
        <v>311121</v>
      </c>
      <c r="CI54" s="107">
        <f t="shared" si="32"/>
        <v>310090</v>
      </c>
      <c r="CJ54" s="107">
        <f>CJ50+CJ51+CJ53</f>
        <v>313288</v>
      </c>
      <c r="CK54" s="107">
        <f>CK50+CK51+CK53</f>
        <v>324001</v>
      </c>
      <c r="CL54" s="107">
        <f>+CL52+CL53</f>
        <v>311397</v>
      </c>
      <c r="CM54" s="107">
        <f>+CM52+CM53</f>
        <v>323232</v>
      </c>
      <c r="CN54" s="107">
        <f>+CN52+CN53</f>
        <v>335307</v>
      </c>
      <c r="CO54" s="107">
        <f>+CO52+CO53</f>
        <v>340599</v>
      </c>
      <c r="CP54" s="109"/>
    </row>
    <row r="55" spans="1:94" s="13" customFormat="1" ht="15.75" hidden="1" x14ac:dyDescent="0.25">
      <c r="A55" s="78" t="s">
        <v>91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L55" s="54"/>
      <c r="AM55" s="77"/>
      <c r="AN55" s="76">
        <v>243258</v>
      </c>
      <c r="AO55" s="76">
        <v>240678</v>
      </c>
      <c r="AP55" s="76">
        <v>241224</v>
      </c>
      <c r="AQ55" s="76">
        <v>231395</v>
      </c>
      <c r="AR55" s="76">
        <v>230018</v>
      </c>
      <c r="AS55" s="76">
        <v>217693</v>
      </c>
      <c r="AT55" s="76">
        <v>227479</v>
      </c>
      <c r="AU55" s="76">
        <v>222301</v>
      </c>
      <c r="AV55" s="76">
        <v>214103</v>
      </c>
      <c r="AW55" s="76">
        <v>220837</v>
      </c>
      <c r="AX55" s="76">
        <v>230795</v>
      </c>
      <c r="AY55" s="76">
        <v>224242</v>
      </c>
      <c r="AZ55" s="76">
        <v>233213</v>
      </c>
      <c r="BA55" s="76">
        <v>231868</v>
      </c>
      <c r="BB55" s="76">
        <v>234087</v>
      </c>
      <c r="BC55" s="76">
        <v>236461</v>
      </c>
      <c r="BD55" s="76">
        <v>230595</v>
      </c>
      <c r="BE55" s="76">
        <v>234665</v>
      </c>
      <c r="BF55" s="76">
        <v>237029</v>
      </c>
      <c r="BG55" s="76">
        <v>235031</v>
      </c>
      <c r="BH55" s="76">
        <v>227448</v>
      </c>
      <c r="BI55" s="76">
        <v>224436</v>
      </c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33"/>
      <c r="BU55" s="33"/>
      <c r="BV55" s="33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34"/>
    </row>
    <row r="56" spans="1:94" ht="15.75" hidden="1" x14ac:dyDescent="0.25">
      <c r="A56" s="56" t="s">
        <v>92</v>
      </c>
      <c r="C56" t="s">
        <v>55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75"/>
      <c r="BR56" s="75"/>
      <c r="BS56" s="7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</row>
    <row r="57" spans="1:94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</row>
    <row r="58" spans="1:94" x14ac:dyDescent="0.25"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N58" s="49"/>
      <c r="AO58" s="49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75"/>
      <c r="BL58" s="50"/>
      <c r="BM58" s="50"/>
      <c r="BN58" s="50"/>
      <c r="BO58" s="50"/>
      <c r="BP58" s="50"/>
      <c r="BQ58" s="50"/>
      <c r="BR58" s="50"/>
      <c r="BS58" s="50"/>
      <c r="BT58" s="26"/>
      <c r="BU58" s="26"/>
      <c r="BV58" s="26"/>
      <c r="BW58" s="26"/>
      <c r="BX58" s="26"/>
      <c r="BY58" s="26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</row>
    <row r="59" spans="1:94" x14ac:dyDescent="0.25"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</row>
    <row r="60" spans="1:94" x14ac:dyDescent="0.25"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</row>
    <row r="61" spans="1:94" x14ac:dyDescent="0.25"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</row>
    <row r="62" spans="1:94" x14ac:dyDescent="0.25"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</row>
    <row r="63" spans="1:94" x14ac:dyDescent="0.25"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</row>
    <row r="83" spans="58:93" x14ac:dyDescent="0.25">
      <c r="BF83" s="57"/>
      <c r="BR83" s="57"/>
      <c r="BS83" s="57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7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15a38fbadf3d9f967aa36a30cb68b2dc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14768f701a3af8a26be8a02fa9a1edee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6A266-4006-487B-8056-CCFF143F0ACD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c092b70f-b682-4243-8cc0-f71ab3fc8b75"/>
    <ds:schemaRef ds:uri="http://schemas.microsoft.com/office/infopath/2007/PartnerControls"/>
    <ds:schemaRef ds:uri="http://schemas.openxmlformats.org/package/2006/metadata/core-properties"/>
    <ds:schemaRef ds:uri="6d8752d5-87d6-489d-8020-cef32512f917"/>
  </ds:schemaRefs>
</ds:datastoreItem>
</file>

<file path=customXml/itemProps2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0D1E91-C28E-469C-B95F-4692CC438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2026-07-06T04:39:50Z</cp:lastPrinted>
  <dcterms:created xsi:type="dcterms:W3CDTF">2021-01-07T20:52:11Z</dcterms:created>
  <dcterms:modified xsi:type="dcterms:W3CDTF">2026-07-06T15:23:20Z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