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5/12/"/>
    </mc:Choice>
  </mc:AlternateContent>
  <xr:revisionPtr revIDLastSave="95" documentId="8_{BC23D3BF-D64C-44B2-A64E-0F2FB326A886}" xr6:coauthVersionLast="47" xr6:coauthVersionMax="47" xr10:uidLastSave="{9D219AD8-DA04-46D9-A8B0-EFBD6AADC851}"/>
  <bookViews>
    <workbookView xWindow="-1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ASSETS'!$A$1:$CI$54</definedName>
    <definedName name="_xlnm.Print_Area" localSheetId="0">'IGM SALES'!$A$1:$CI$87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13" i="2" l="1"/>
  <c r="CI48" i="2"/>
  <c r="CI11" i="2"/>
  <c r="CI21" i="2"/>
  <c r="CI49" i="2"/>
  <c r="CI20" i="2"/>
  <c r="CI22" i="2"/>
  <c r="CI79" i="1"/>
  <c r="CI80" i="1"/>
  <c r="CI41" i="1"/>
  <c r="CI42" i="1"/>
  <c r="CI43" i="1" s="1"/>
  <c r="CI44" i="1"/>
  <c r="CI46" i="1"/>
  <c r="CI30" i="1"/>
  <c r="CI31" i="1"/>
  <c r="CI13" i="1"/>
  <c r="CH48" i="2"/>
  <c r="CH21" i="2"/>
  <c r="CH49" i="2"/>
  <c r="CH20" i="2"/>
  <c r="CH13" i="2"/>
  <c r="CH50" i="1"/>
  <c r="CH49" i="1"/>
  <c r="CH79" i="1"/>
  <c r="CH80" i="1"/>
  <c r="CH41" i="1"/>
  <c r="CH42" i="1"/>
  <c r="CH43" i="1"/>
  <c r="CH45" i="1"/>
  <c r="CH47" i="1"/>
  <c r="CH44" i="1"/>
  <c r="CH46" i="1"/>
  <c r="CH30" i="1"/>
  <c r="CH31" i="1"/>
  <c r="CH13" i="1"/>
  <c r="CI50" i="2"/>
  <c r="CH22" i="2"/>
  <c r="CH50" i="2"/>
  <c r="CG79" i="1"/>
  <c r="CG47" i="1"/>
  <c r="CG13" i="2"/>
  <c r="CG20" i="2"/>
  <c r="CG22" i="2"/>
  <c r="CG21" i="2"/>
  <c r="CG48" i="2"/>
  <c r="CG49" i="2"/>
  <c r="CG50" i="2"/>
  <c r="CG80" i="1"/>
  <c r="CG41" i="1"/>
  <c r="CG42" i="1"/>
  <c r="CG43" i="1"/>
  <c r="CG49" i="1"/>
  <c r="CG44" i="1"/>
  <c r="CG31" i="1"/>
  <c r="CG26" i="1"/>
  <c r="CG30" i="1"/>
  <c r="CG13" i="1"/>
  <c r="CG46" i="1"/>
  <c r="CG35" i="1"/>
  <c r="CE34" i="1"/>
  <c r="CF34" i="1"/>
  <c r="CD34" i="1"/>
  <c r="CG45" i="1"/>
  <c r="CG50" i="1"/>
  <c r="BV41" i="1"/>
  <c r="CF13" i="2"/>
  <c r="CF48" i="2"/>
  <c r="CF20" i="2"/>
  <c r="CF21" i="2"/>
  <c r="CF22" i="2"/>
  <c r="CE48" i="2"/>
  <c r="CF79" i="1"/>
  <c r="CF80" i="1"/>
  <c r="CF41" i="1"/>
  <c r="CF42" i="1"/>
  <c r="CF44" i="1"/>
  <c r="CF30" i="1"/>
  <c r="CF31" i="1"/>
  <c r="CF13" i="1"/>
  <c r="CF43" i="1"/>
  <c r="CF49" i="1"/>
  <c r="CF46" i="1"/>
  <c r="CF49" i="2"/>
  <c r="CF50" i="2"/>
  <c r="CF45" i="1"/>
  <c r="CF47" i="1"/>
  <c r="CF50" i="1"/>
  <c r="CE21" i="2"/>
  <c r="CE20" i="2"/>
  <c r="CE22" i="2"/>
  <c r="CE13" i="2"/>
  <c r="CA48" i="2"/>
  <c r="CA50" i="2"/>
  <c r="CB48" i="2"/>
  <c r="CB50" i="2"/>
  <c r="CC48" i="2"/>
  <c r="CD48" i="2"/>
  <c r="CA49" i="2"/>
  <c r="CB49" i="2"/>
  <c r="CC49" i="2"/>
  <c r="CD49" i="2"/>
  <c r="CE49" i="2"/>
  <c r="CE30" i="1"/>
  <c r="CE31" i="1"/>
  <c r="CE42" i="1"/>
  <c r="CE44" i="1"/>
  <c r="CE26" i="1"/>
  <c r="CE79" i="1"/>
  <c r="CE80" i="1"/>
  <c r="CE13" i="1"/>
  <c r="CE10" i="1"/>
  <c r="CE41" i="1"/>
  <c r="CE43" i="1"/>
  <c r="CD62" i="1"/>
  <c r="CD13" i="2"/>
  <c r="CD79" i="1"/>
  <c r="CD80" i="1"/>
  <c r="CD42" i="1"/>
  <c r="CD44" i="1"/>
  <c r="CD26" i="1"/>
  <c r="CD13" i="1"/>
  <c r="CD10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9" i="1"/>
  <c r="CB35" i="1"/>
  <c r="CC35" i="1"/>
  <c r="CA35" i="1"/>
  <c r="BY9" i="1"/>
  <c r="BZ9" i="1"/>
  <c r="CB9" i="1"/>
  <c r="CC9" i="1"/>
  <c r="BX9" i="1"/>
  <c r="CB13" i="2"/>
  <c r="CA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4" i="1"/>
  <c r="CC13" i="1"/>
  <c r="CC46" i="1"/>
  <c r="CC43" i="1"/>
  <c r="CC49" i="1"/>
  <c r="CC30" i="1"/>
  <c r="BW57" i="1"/>
  <c r="CA62" i="1"/>
  <c r="CA31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/>
  <c r="E41" i="1"/>
  <c r="E43" i="1"/>
  <c r="F41" i="1"/>
  <c r="F43" i="1"/>
  <c r="G41" i="1"/>
  <c r="H41" i="1"/>
  <c r="I41" i="1"/>
  <c r="J41" i="1"/>
  <c r="K41" i="1"/>
  <c r="K43" i="1"/>
  <c r="K45" i="1"/>
  <c r="K46" i="1"/>
  <c r="L41" i="1"/>
  <c r="M41" i="1"/>
  <c r="N41" i="1"/>
  <c r="O41" i="1"/>
  <c r="P41" i="1"/>
  <c r="Q41" i="1"/>
  <c r="R41" i="1"/>
  <c r="S41" i="1"/>
  <c r="S43" i="1"/>
  <c r="T41" i="1"/>
  <c r="U41" i="1"/>
  <c r="V41" i="1"/>
  <c r="W41" i="1"/>
  <c r="X41" i="1"/>
  <c r="X43" i="1"/>
  <c r="Y41" i="1"/>
  <c r="Z41" i="1"/>
  <c r="AA41" i="1"/>
  <c r="AB41" i="1"/>
  <c r="AC41" i="1"/>
  <c r="AD41" i="1"/>
  <c r="AE41" i="1"/>
  <c r="AF41" i="1"/>
  <c r="AG41" i="1"/>
  <c r="AH41" i="1"/>
  <c r="AI41" i="1"/>
  <c r="AI43" i="1"/>
  <c r="AJ41" i="1"/>
  <c r="AK41" i="1"/>
  <c r="AL41" i="1"/>
  <c r="AM41" i="1"/>
  <c r="AN41" i="1"/>
  <c r="AO41" i="1"/>
  <c r="AP41" i="1"/>
  <c r="AP43" i="1"/>
  <c r="AQ41" i="1"/>
  <c r="AQ43" i="1"/>
  <c r="AR41" i="1"/>
  <c r="AS41" i="1"/>
  <c r="AS43" i="1"/>
  <c r="AT41" i="1"/>
  <c r="AU41" i="1"/>
  <c r="AU43" i="1"/>
  <c r="AV41" i="1"/>
  <c r="AW41" i="1"/>
  <c r="AX41" i="1"/>
  <c r="AY41" i="1"/>
  <c r="AY43" i="1"/>
  <c r="AZ41" i="1"/>
  <c r="BA41" i="1"/>
  <c r="BA43" i="1"/>
  <c r="BB41" i="1"/>
  <c r="BC41" i="1"/>
  <c r="BD41" i="1"/>
  <c r="BE41" i="1"/>
  <c r="BF41" i="1"/>
  <c r="BG41" i="1"/>
  <c r="BH41" i="1"/>
  <c r="BH43" i="1"/>
  <c r="BI41" i="1"/>
  <c r="BJ41" i="1"/>
  <c r="BJ43" i="1"/>
  <c r="BK41" i="1"/>
  <c r="BL41" i="1"/>
  <c r="BM41" i="1"/>
  <c r="BM43" i="1"/>
  <c r="BN41" i="1"/>
  <c r="BO41" i="1"/>
  <c r="BO43" i="1"/>
  <c r="BP41" i="1"/>
  <c r="BQ41" i="1"/>
  <c r="BR41" i="1"/>
  <c r="BS41" i="1"/>
  <c r="BT41" i="1"/>
  <c r="BU41" i="1"/>
  <c r="BU43" i="1"/>
  <c r="BW41" i="1"/>
  <c r="BY41" i="1"/>
  <c r="BY43" i="1"/>
  <c r="BZ41" i="1"/>
  <c r="BZ43" i="1"/>
  <c r="D42" i="1"/>
  <c r="E42" i="1"/>
  <c r="F42" i="1"/>
  <c r="G42" i="1"/>
  <c r="H42" i="1"/>
  <c r="I42" i="1"/>
  <c r="I43" i="1"/>
  <c r="I49" i="1"/>
  <c r="J42" i="1"/>
  <c r="K42" i="1"/>
  <c r="L42" i="1"/>
  <c r="L43" i="1"/>
  <c r="M42" i="1"/>
  <c r="N42" i="1"/>
  <c r="O42" i="1"/>
  <c r="P42" i="1"/>
  <c r="Q42" i="1"/>
  <c r="Q43" i="1"/>
  <c r="R42" i="1"/>
  <c r="R43" i="1"/>
  <c r="S42" i="1"/>
  <c r="T42" i="1"/>
  <c r="T43" i="1"/>
  <c r="U42" i="1"/>
  <c r="V42" i="1"/>
  <c r="V43" i="1"/>
  <c r="W42" i="1"/>
  <c r="X42" i="1"/>
  <c r="Y42" i="1"/>
  <c r="Y43" i="1"/>
  <c r="Z42" i="1"/>
  <c r="AA42" i="1"/>
  <c r="AA43" i="1"/>
  <c r="AB42" i="1"/>
  <c r="AB43" i="1"/>
  <c r="AC42" i="1"/>
  <c r="AD42" i="1"/>
  <c r="AD43" i="1"/>
  <c r="AE42" i="1"/>
  <c r="AF42" i="1"/>
  <c r="AG42" i="1"/>
  <c r="AG43" i="1"/>
  <c r="AH42" i="1"/>
  <c r="AH43" i="1"/>
  <c r="AI42" i="1"/>
  <c r="AJ42" i="1"/>
  <c r="AJ43" i="1"/>
  <c r="AJ45" i="1"/>
  <c r="AK42" i="1"/>
  <c r="AK43" i="1"/>
  <c r="AL42" i="1"/>
  <c r="AL43" i="1"/>
  <c r="AM42" i="1"/>
  <c r="AN42" i="1"/>
  <c r="AO42" i="1"/>
  <c r="AO43" i="1"/>
  <c r="AO49" i="1"/>
  <c r="AP42" i="1"/>
  <c r="AQ42" i="1"/>
  <c r="AR42" i="1"/>
  <c r="AR43" i="1"/>
  <c r="AS42" i="1"/>
  <c r="AT42" i="1"/>
  <c r="AU42" i="1"/>
  <c r="AV42" i="1"/>
  <c r="AW42" i="1"/>
  <c r="AW43" i="1"/>
  <c r="AX42" i="1"/>
  <c r="AX43" i="1"/>
  <c r="AY42" i="1"/>
  <c r="AZ42" i="1"/>
  <c r="AZ43" i="1"/>
  <c r="AZ49" i="1"/>
  <c r="BA42" i="1"/>
  <c r="BB42" i="1"/>
  <c r="BC42" i="1"/>
  <c r="BD42" i="1"/>
  <c r="BE42" i="1"/>
  <c r="BE43" i="1"/>
  <c r="BE45" i="1"/>
  <c r="BF42" i="1"/>
  <c r="BF43" i="1"/>
  <c r="BG42" i="1"/>
  <c r="BG43" i="1"/>
  <c r="BG45" i="1"/>
  <c r="BH42" i="1"/>
  <c r="BI42" i="1"/>
  <c r="BJ42" i="1"/>
  <c r="BK42" i="1"/>
  <c r="BK43" i="1"/>
  <c r="BL42" i="1"/>
  <c r="BM42" i="1"/>
  <c r="BN42" i="1"/>
  <c r="BO42" i="1"/>
  <c r="BP42" i="1"/>
  <c r="BP43" i="1"/>
  <c r="BQ42" i="1"/>
  <c r="BR42" i="1"/>
  <c r="BR43" i="1"/>
  <c r="BS42" i="1"/>
  <c r="BT42" i="1"/>
  <c r="BU42" i="1"/>
  <c r="BV42" i="1"/>
  <c r="BW42" i="1"/>
  <c r="BW43" i="1"/>
  <c r="BX42" i="1"/>
  <c r="BY42" i="1"/>
  <c r="BZ42" i="1"/>
  <c r="CA42" i="1"/>
  <c r="G43" i="1"/>
  <c r="G49" i="1"/>
  <c r="H43" i="1"/>
  <c r="H49" i="1"/>
  <c r="J43" i="1"/>
  <c r="J49" i="1"/>
  <c r="M43" i="1"/>
  <c r="N43" i="1"/>
  <c r="N45" i="1"/>
  <c r="N46" i="1"/>
  <c r="O43" i="1"/>
  <c r="O49" i="1"/>
  <c r="P43" i="1"/>
  <c r="P49" i="1"/>
  <c r="U43" i="1"/>
  <c r="U49" i="1"/>
  <c r="W43" i="1"/>
  <c r="W49" i="1"/>
  <c r="Z43" i="1"/>
  <c r="Z49" i="1"/>
  <c r="AC43" i="1"/>
  <c r="AC49" i="1"/>
  <c r="AE43" i="1"/>
  <c r="AE49" i="1"/>
  <c r="AF43" i="1"/>
  <c r="AF45" i="1"/>
  <c r="AM43" i="1"/>
  <c r="AN43" i="1"/>
  <c r="AN49" i="1"/>
  <c r="AT43" i="1"/>
  <c r="AT45" i="1"/>
  <c r="AV43" i="1"/>
  <c r="AV49" i="1"/>
  <c r="BB43" i="1"/>
  <c r="BB49" i="1"/>
  <c r="BC43" i="1"/>
  <c r="BC49" i="1"/>
  <c r="BD43" i="1"/>
  <c r="BD45" i="1"/>
  <c r="BD47" i="1"/>
  <c r="BD50" i="1"/>
  <c r="BD49" i="1"/>
  <c r="BI43" i="1"/>
  <c r="BI49" i="1"/>
  <c r="BL43" i="1"/>
  <c r="BL49" i="1"/>
  <c r="BN43" i="1"/>
  <c r="BN49" i="1"/>
  <c r="BQ43" i="1"/>
  <c r="BQ49" i="1"/>
  <c r="BS43" i="1"/>
  <c r="BS49" i="1"/>
  <c r="BT43" i="1"/>
  <c r="BT49" i="1"/>
  <c r="BV43" i="1"/>
  <c r="BV49" i="1"/>
  <c r="D44" i="1"/>
  <c r="E44" i="1"/>
  <c r="F44" i="1"/>
  <c r="G44" i="1"/>
  <c r="H44" i="1"/>
  <c r="I44" i="1"/>
  <c r="J44" i="1"/>
  <c r="K44" i="1"/>
  <c r="L44" i="1"/>
  <c r="M44" i="1"/>
  <c r="M45" i="1"/>
  <c r="M46" i="1"/>
  <c r="N44" i="1"/>
  <c r="O44" i="1"/>
  <c r="P44" i="1"/>
  <c r="Q44" i="1"/>
  <c r="R44" i="1"/>
  <c r="S44" i="1"/>
  <c r="T44" i="1"/>
  <c r="U44" i="1"/>
  <c r="V44" i="1"/>
  <c r="W44" i="1"/>
  <c r="X44" i="1"/>
  <c r="Y44" i="1"/>
  <c r="Y45" i="1"/>
  <c r="Z44" i="1"/>
  <c r="AA44" i="1"/>
  <c r="AB44" i="1"/>
  <c r="AC44" i="1"/>
  <c r="AD44" i="1"/>
  <c r="AE44" i="1"/>
  <c r="AF44" i="1"/>
  <c r="AG44" i="1"/>
  <c r="AG45" i="1"/>
  <c r="AH44" i="1"/>
  <c r="AI44" i="1"/>
  <c r="AJ44" i="1"/>
  <c r="AK44" i="1"/>
  <c r="AL44" i="1"/>
  <c r="AM44" i="1"/>
  <c r="AM45" i="1"/>
  <c r="AN44" i="1"/>
  <c r="AO44" i="1"/>
  <c r="AO45" i="1"/>
  <c r="AO46" i="1"/>
  <c r="AP44" i="1"/>
  <c r="AQ44" i="1"/>
  <c r="AR44" i="1"/>
  <c r="AY44" i="1"/>
  <c r="AZ44" i="1"/>
  <c r="BA44" i="1"/>
  <c r="BB44" i="1"/>
  <c r="BC44" i="1"/>
  <c r="BC45" i="1"/>
  <c r="BC46" i="1"/>
  <c r="BL44" i="1"/>
  <c r="BM44" i="1"/>
  <c r="BN44" i="1"/>
  <c r="BN45" i="1"/>
  <c r="BO44" i="1"/>
  <c r="BP44" i="1"/>
  <c r="BP45" i="1"/>
  <c r="BP47" i="1"/>
  <c r="BP50" i="1"/>
  <c r="BQ44" i="1"/>
  <c r="BR44" i="1"/>
  <c r="BS44" i="1"/>
  <c r="BT44" i="1"/>
  <c r="BU44" i="1"/>
  <c r="BV44" i="1"/>
  <c r="BV45" i="1"/>
  <c r="BV47" i="1"/>
  <c r="BV50" i="1"/>
  <c r="BW44" i="1"/>
  <c r="BX44" i="1"/>
  <c r="BY44" i="1"/>
  <c r="BZ44" i="1"/>
  <c r="CA44" i="1"/>
  <c r="BL46" i="1"/>
  <c r="BM46" i="1"/>
  <c r="BN46" i="1"/>
  <c r="BN47" i="1"/>
  <c r="BN50" i="1"/>
  <c r="BO46" i="1"/>
  <c r="BP46" i="1"/>
  <c r="BQ46" i="1"/>
  <c r="BR46" i="1"/>
  <c r="BS46" i="1"/>
  <c r="BT46" i="1"/>
  <c r="BU46" i="1"/>
  <c r="BV46" i="1"/>
  <c r="BW46" i="1"/>
  <c r="AO47" i="1"/>
  <c r="AO50" i="1"/>
  <c r="AP47" i="1"/>
  <c r="AP50" i="1"/>
  <c r="AQ47" i="1"/>
  <c r="AQ50" i="1"/>
  <c r="AR47" i="1"/>
  <c r="AR50" i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E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J28" i="1"/>
  <c r="J31" i="1"/>
  <c r="R28" i="1"/>
  <c r="R31" i="1"/>
  <c r="Z28" i="1"/>
  <c r="Z31" i="1"/>
  <c r="D26" i="1"/>
  <c r="D30" i="1"/>
  <c r="E26" i="1"/>
  <c r="E30" i="1"/>
  <c r="F26" i="1"/>
  <c r="F30" i="1"/>
  <c r="G26" i="1"/>
  <c r="G30" i="1"/>
  <c r="H26" i="1"/>
  <c r="H28" i="1"/>
  <c r="H31" i="1"/>
  <c r="H30" i="1"/>
  <c r="I26" i="1"/>
  <c r="I30" i="1"/>
  <c r="J26" i="1"/>
  <c r="J30" i="1"/>
  <c r="K26" i="1"/>
  <c r="K28" i="1"/>
  <c r="K31" i="1"/>
  <c r="L26" i="1"/>
  <c r="L30" i="1"/>
  <c r="M26" i="1"/>
  <c r="M28" i="1"/>
  <c r="M31" i="1"/>
  <c r="N26" i="1"/>
  <c r="N30" i="1"/>
  <c r="O26" i="1"/>
  <c r="O30" i="1"/>
  <c r="P26" i="1"/>
  <c r="P28" i="1"/>
  <c r="Q26" i="1"/>
  <c r="Q28" i="1"/>
  <c r="R26" i="1"/>
  <c r="R30" i="1"/>
  <c r="S26" i="1"/>
  <c r="S28" i="1"/>
  <c r="S31" i="1"/>
  <c r="T26" i="1"/>
  <c r="T30" i="1"/>
  <c r="U26" i="1"/>
  <c r="U28" i="1"/>
  <c r="V26" i="1"/>
  <c r="V28" i="1"/>
  <c r="W26" i="1"/>
  <c r="W30" i="1"/>
  <c r="X26" i="1"/>
  <c r="X30" i="1"/>
  <c r="Y26" i="1"/>
  <c r="Y28" i="1"/>
  <c r="Y30" i="1"/>
  <c r="Z26" i="1"/>
  <c r="Z30" i="1"/>
  <c r="AA26" i="1"/>
  <c r="AA28" i="1"/>
  <c r="AB26" i="1"/>
  <c r="AB28" i="1"/>
  <c r="AC26" i="1"/>
  <c r="AC28" i="1"/>
  <c r="AD26" i="1"/>
  <c r="AD28" i="1"/>
  <c r="AE26" i="1"/>
  <c r="AE28" i="1"/>
  <c r="AF26" i="1"/>
  <c r="AF28" i="1"/>
  <c r="AF30" i="1"/>
  <c r="AG26" i="1"/>
  <c r="AG30" i="1"/>
  <c r="AH26" i="1"/>
  <c r="AH28" i="1"/>
  <c r="AI26" i="1"/>
  <c r="AI28" i="1"/>
  <c r="AJ26" i="1"/>
  <c r="AJ28" i="1"/>
  <c r="AJ31" i="1"/>
  <c r="AK26" i="1"/>
  <c r="AK28" i="1"/>
  <c r="AL26" i="1"/>
  <c r="AL30" i="1"/>
  <c r="AM26" i="1"/>
  <c r="AM30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N12" i="1"/>
  <c r="AN13" i="1"/>
  <c r="AO12" i="1"/>
  <c r="AO13" i="1"/>
  <c r="AP12" i="1"/>
  <c r="AQ12" i="1"/>
  <c r="AR12" i="1"/>
  <c r="AR13" i="1"/>
  <c r="AS12" i="1"/>
  <c r="AS13" i="1"/>
  <c r="AT12" i="1"/>
  <c r="AU12" i="1"/>
  <c r="AV12" i="1"/>
  <c r="AW12" i="1"/>
  <c r="AX12" i="1"/>
  <c r="AY12" i="1"/>
  <c r="AZ12" i="1"/>
  <c r="BA12" i="1"/>
  <c r="BA13" i="1"/>
  <c r="BB12" i="1"/>
  <c r="BC12" i="1"/>
  <c r="BC13" i="1"/>
  <c r="BT12" i="1"/>
  <c r="BU12" i="1"/>
  <c r="BY12" i="1"/>
  <c r="BY13" i="1"/>
  <c r="BY46" i="1"/>
  <c r="BZ12" i="1"/>
  <c r="BZ13" i="1"/>
  <c r="BZ4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M13" i="1"/>
  <c r="AP13" i="1"/>
  <c r="AQ13" i="1"/>
  <c r="AT13" i="1"/>
  <c r="AW13" i="1"/>
  <c r="AZ13" i="1"/>
  <c r="BB13" i="1"/>
  <c r="BD13" i="1"/>
  <c r="BE13" i="1"/>
  <c r="BF13" i="1"/>
  <c r="BG13" i="1"/>
  <c r="BH13" i="1"/>
  <c r="BI13" i="1"/>
  <c r="BJ13" i="1"/>
  <c r="BK13" i="1"/>
  <c r="CA13" i="1"/>
  <c r="CA46" i="1"/>
  <c r="BX12" i="1"/>
  <c r="BX13" i="1"/>
  <c r="BX4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/>
  <c r="BA20" i="2"/>
  <c r="BA21" i="2"/>
  <c r="BB20" i="2"/>
  <c r="BB48" i="2"/>
  <c r="BE20" i="2"/>
  <c r="BH20" i="2"/>
  <c r="BH21" i="2"/>
  <c r="BI20" i="2"/>
  <c r="BJ20" i="2"/>
  <c r="BJ22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M48" i="2"/>
  <c r="BW48" i="2"/>
  <c r="BX48" i="2"/>
  <c r="BY48" i="2"/>
  <c r="B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X50" i="2"/>
  <c r="BY49" i="2"/>
  <c r="BZ49" i="2"/>
  <c r="BZ50" i="2"/>
  <c r="BI50" i="2"/>
  <c r="BJ50" i="2"/>
  <c r="BK50" i="2"/>
  <c r="BP50" i="2"/>
  <c r="BQ50" i="2"/>
  <c r="AI31" i="1"/>
  <c r="AI47" i="1"/>
  <c r="BE49" i="1"/>
  <c r="AG49" i="1"/>
  <c r="Y49" i="1"/>
  <c r="I45" i="1"/>
  <c r="I46" i="1"/>
  <c r="AE47" i="1"/>
  <c r="AE50" i="1"/>
  <c r="AE31" i="1"/>
  <c r="AC31" i="1"/>
  <c r="AC47" i="1"/>
  <c r="AC46" i="1"/>
  <c r="BP49" i="1"/>
  <c r="AZ45" i="1"/>
  <c r="AZ46" i="1"/>
  <c r="AJ49" i="1"/>
  <c r="AB49" i="1"/>
  <c r="AB45" i="1"/>
  <c r="D28" i="1"/>
  <c r="D31" i="1"/>
  <c r="BQ45" i="1"/>
  <c r="BQ47" i="1"/>
  <c r="BQ50" i="1"/>
  <c r="AC45" i="1"/>
  <c r="U45" i="1"/>
  <c r="AK30" i="1"/>
  <c r="AC30" i="1"/>
  <c r="U30" i="1"/>
  <c r="M30" i="1"/>
  <c r="AJ30" i="1"/>
  <c r="AI30" i="1"/>
  <c r="AA30" i="1"/>
  <c r="S30" i="1"/>
  <c r="K30" i="1"/>
  <c r="T28" i="1"/>
  <c r="M49" i="1"/>
  <c r="BT45" i="1"/>
  <c r="BT47" i="1"/>
  <c r="BT50" i="1"/>
  <c r="BL45" i="1"/>
  <c r="BL47" i="1"/>
  <c r="BL50" i="1"/>
  <c r="AV45" i="1"/>
  <c r="AN45" i="1"/>
  <c r="AN46" i="1"/>
  <c r="P45" i="1"/>
  <c r="BS45" i="1"/>
  <c r="BS47" i="1"/>
  <c r="BS50" i="1"/>
  <c r="AE45" i="1"/>
  <c r="O45" i="1"/>
  <c r="O46" i="1"/>
  <c r="G45" i="1"/>
  <c r="G46" i="1"/>
  <c r="T31" i="1"/>
  <c r="T47" i="1"/>
  <c r="T50" i="1"/>
  <c r="AI50" i="1"/>
  <c r="CB41" i="1"/>
  <c r="CB42" i="1"/>
  <c r="CB43" i="1"/>
  <c r="CB44" i="1"/>
  <c r="CB31" i="1"/>
  <c r="CB13" i="1"/>
  <c r="CB46" i="1"/>
  <c r="AC50" i="1"/>
  <c r="AS45" i="1"/>
  <c r="AS46" i="1"/>
  <c r="AS49" i="1"/>
  <c r="AY49" i="1"/>
  <c r="AY45" i="1"/>
  <c r="AY46" i="1"/>
  <c r="K49" i="1"/>
  <c r="AM49" i="1"/>
  <c r="Z45" i="1"/>
  <c r="AF49" i="1"/>
  <c r="N49" i="1"/>
  <c r="J45" i="1"/>
  <c r="J46" i="1"/>
  <c r="BI45" i="1"/>
  <c r="CB30" i="1"/>
  <c r="BX41" i="1"/>
  <c r="BX43" i="1"/>
  <c r="CA41" i="1"/>
  <c r="CA43" i="1"/>
  <c r="BO49" i="1"/>
  <c r="BO45" i="1"/>
  <c r="BO47" i="1"/>
  <c r="BO50" i="1"/>
  <c r="Q31" i="1"/>
  <c r="Q47" i="1"/>
  <c r="AD49" i="1"/>
  <c r="AD45" i="1"/>
  <c r="E45" i="1"/>
  <c r="E46" i="1"/>
  <c r="E49" i="1"/>
  <c r="AD47" i="1"/>
  <c r="AD31" i="1"/>
  <c r="F49" i="1"/>
  <c r="F45" i="1"/>
  <c r="F46" i="1"/>
  <c r="AH31" i="1"/>
  <c r="AH47" i="1"/>
  <c r="V47" i="1"/>
  <c r="V31" i="1"/>
  <c r="P47" i="1"/>
  <c r="P31" i="1"/>
  <c r="AX49" i="1"/>
  <c r="AX45" i="1"/>
  <c r="AX47" i="1"/>
  <c r="AX50" i="1"/>
  <c r="BU45" i="1"/>
  <c r="BU47" i="1"/>
  <c r="BU50" i="1"/>
  <c r="BU49" i="1"/>
  <c r="BM49" i="1"/>
  <c r="BM45" i="1"/>
  <c r="BM47" i="1"/>
  <c r="BM50" i="1"/>
  <c r="AQ45" i="1"/>
  <c r="AQ49" i="1"/>
  <c r="AI49" i="1"/>
  <c r="AI45" i="1"/>
  <c r="AI46" i="1"/>
  <c r="S45" i="1"/>
  <c r="S49" i="1"/>
  <c r="D45" i="1"/>
  <c r="D46" i="1"/>
  <c r="D49" i="1"/>
  <c r="BK45" i="1"/>
  <c r="BK47" i="1"/>
  <c r="BK50" i="1"/>
  <c r="BK49" i="1"/>
  <c r="BY49" i="1"/>
  <c r="BY45" i="1"/>
  <c r="BY47" i="1"/>
  <c r="BY50" i="1"/>
  <c r="AB31" i="1"/>
  <c r="AB47" i="1"/>
  <c r="U31" i="1"/>
  <c r="U47" i="1"/>
  <c r="BW45" i="1"/>
  <c r="BW47" i="1"/>
  <c r="BW50" i="1"/>
  <c r="BW49" i="1"/>
  <c r="AW45" i="1"/>
  <c r="AW49" i="1"/>
  <c r="V49" i="1"/>
  <c r="V45" i="1"/>
  <c r="AP45" i="1"/>
  <c r="AP46" i="1"/>
  <c r="AP49" i="1"/>
  <c r="AR49" i="1"/>
  <c r="AR45" i="1"/>
  <c r="AR46" i="1"/>
  <c r="CA45" i="1"/>
  <c r="CA47" i="1"/>
  <c r="CA50" i="1"/>
  <c r="CA49" i="1"/>
  <c r="AA47" i="1"/>
  <c r="AA31" i="1"/>
  <c r="AH45" i="1"/>
  <c r="AH49" i="1"/>
  <c r="BR49" i="1"/>
  <c r="BR45" i="1"/>
  <c r="BR47" i="1"/>
  <c r="BR50" i="1"/>
  <c r="Q49" i="1"/>
  <c r="Q45" i="1"/>
  <c r="BX45" i="1"/>
  <c r="BX47" i="1"/>
  <c r="BX50" i="1"/>
  <c r="BX49" i="1"/>
  <c r="CB49" i="1"/>
  <c r="CB45" i="1"/>
  <c r="CB47" i="1"/>
  <c r="CB50" i="1"/>
  <c r="AK31" i="1"/>
  <c r="AK47" i="1"/>
  <c r="AF31" i="1"/>
  <c r="AF47" i="1"/>
  <c r="AA45" i="1"/>
  <c r="AA49" i="1"/>
  <c r="T49" i="1"/>
  <c r="T45" i="1"/>
  <c r="T46" i="1"/>
  <c r="L49" i="1"/>
  <c r="L45" i="1"/>
  <c r="L46" i="1"/>
  <c r="BJ45" i="1"/>
  <c r="BJ49" i="1"/>
  <c r="AU49" i="1"/>
  <c r="AU45" i="1"/>
  <c r="X49" i="1"/>
  <c r="X45" i="1"/>
  <c r="BF49" i="1"/>
  <c r="BF45" i="1"/>
  <c r="BA45" i="1"/>
  <c r="BA46" i="1"/>
  <c r="BA49" i="1"/>
  <c r="AK45" i="1"/>
  <c r="AK49" i="1"/>
  <c r="Y31" i="1"/>
  <c r="Y47" i="1"/>
  <c r="AL45" i="1"/>
  <c r="AL49" i="1"/>
  <c r="R49" i="1"/>
  <c r="R45" i="1"/>
  <c r="BZ49" i="1"/>
  <c r="BZ45" i="1"/>
  <c r="BZ47" i="1"/>
  <c r="BZ50" i="1"/>
  <c r="BH49" i="1"/>
  <c r="BH45" i="1"/>
  <c r="AT49" i="1"/>
  <c r="W28" i="1"/>
  <c r="O28" i="1"/>
  <c r="O31" i="1"/>
  <c r="AG28" i="1"/>
  <c r="R47" i="1"/>
  <c r="N28" i="1"/>
  <c r="N31" i="1"/>
  <c r="AD30" i="1"/>
  <c r="L28" i="1"/>
  <c r="L31" i="1"/>
  <c r="S47" i="1"/>
  <c r="AQ46" i="1"/>
  <c r="AE46" i="1"/>
  <c r="H45" i="1"/>
  <c r="H46" i="1"/>
  <c r="AJ47" i="1"/>
  <c r="AM28" i="1"/>
  <c r="G28" i="1"/>
  <c r="G31" i="1"/>
  <c r="AL28" i="1"/>
  <c r="V30" i="1"/>
  <c r="AB30" i="1"/>
  <c r="AH30" i="1"/>
  <c r="Q30" i="1"/>
  <c r="I28" i="1"/>
  <c r="I31" i="1"/>
  <c r="CC45" i="1"/>
  <c r="CC47" i="1"/>
  <c r="CC50" i="1"/>
  <c r="BB45" i="1"/>
  <c r="BB46" i="1"/>
  <c r="X28" i="1"/>
  <c r="BG49" i="1"/>
  <c r="P30" i="1"/>
  <c r="W45" i="1"/>
  <c r="Z47" i="1"/>
  <c r="F28" i="1"/>
  <c r="F31" i="1"/>
  <c r="BB21" i="2"/>
  <c r="CD41" i="1"/>
  <c r="CD43" i="1"/>
  <c r="CD30" i="1"/>
  <c r="CD46" i="1"/>
  <c r="CD28" i="1"/>
  <c r="CE46" i="1"/>
  <c r="CC50" i="2"/>
  <c r="CE50" i="2"/>
  <c r="CE49" i="1"/>
  <c r="CE45" i="1"/>
  <c r="AL31" i="1"/>
  <c r="AL47" i="1"/>
  <c r="U50" i="1"/>
  <c r="U46" i="1"/>
  <c r="V50" i="1"/>
  <c r="V46" i="1"/>
  <c r="AB50" i="1"/>
  <c r="AB46" i="1"/>
  <c r="AH46" i="1"/>
  <c r="AH50" i="1"/>
  <c r="AA50" i="1"/>
  <c r="AA46" i="1"/>
  <c r="X47" i="1"/>
  <c r="X31" i="1"/>
  <c r="AM47" i="1"/>
  <c r="AM31" i="1"/>
  <c r="AJ50" i="1"/>
  <c r="AJ46" i="1"/>
  <c r="Z50" i="1"/>
  <c r="Z46" i="1"/>
  <c r="AG47" i="1"/>
  <c r="AG31" i="1"/>
  <c r="AF50" i="1"/>
  <c r="AF46" i="1"/>
  <c r="Q50" i="1"/>
  <c r="Q46" i="1"/>
  <c r="W47" i="1"/>
  <c r="W31" i="1"/>
  <c r="AK50" i="1"/>
  <c r="AK46" i="1"/>
  <c r="Y46" i="1"/>
  <c r="Y50" i="1"/>
  <c r="R50" i="1"/>
  <c r="R46" i="1"/>
  <c r="S50" i="1"/>
  <c r="S46" i="1"/>
  <c r="P50" i="1"/>
  <c r="P46" i="1"/>
  <c r="AD50" i="1"/>
  <c r="AD46" i="1"/>
  <c r="CE47" i="1"/>
  <c r="CE50" i="1"/>
  <c r="CD31" i="1"/>
  <c r="CD45" i="1"/>
  <c r="CD47" i="1"/>
  <c r="CD50" i="1"/>
  <c r="CD49" i="1"/>
  <c r="AM50" i="1"/>
  <c r="AM46" i="1"/>
  <c r="W50" i="1"/>
  <c r="W46" i="1"/>
  <c r="AG50" i="1"/>
  <c r="AG46" i="1"/>
  <c r="AL46" i="1"/>
  <c r="AL50" i="1"/>
  <c r="X50" i="1"/>
  <c r="X46" i="1"/>
  <c r="CD50" i="2"/>
  <c r="BY50" i="2"/>
  <c r="CI45" i="1" l="1"/>
  <c r="CI47" i="1" s="1"/>
  <c r="CI50" i="1" s="1"/>
  <c r="CI49" i="1"/>
</calcChain>
</file>

<file path=xl/sharedStrings.xml><?xml version="1.0" encoding="utf-8"?>
<sst xmlns="http://schemas.openxmlformats.org/spreadsheetml/2006/main" count="261" uniqueCount="95">
  <si>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</si>
  <si>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</si>
  <si>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</si>
  <si>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</si>
  <si>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</si>
  <si>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</si>
  <si>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</si>
  <si>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</si>
  <si>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</si>
  <si>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</si>
  <si>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</si>
  <si>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</si>
  <si>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</si>
  <si>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</si>
  <si>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</si>
  <si>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</si>
  <si>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</si>
  <si>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</si>
  <si>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</si>
  <si>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</si>
  <si>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</si>
  <si>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</si>
  <si>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</si>
  <si>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</si>
  <si>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</si>
  <si>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</si>
  <si>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</si>
  <si>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</si>
  <si>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</si>
  <si>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</si>
  <si>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</si>
  <si>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</si>
  <si>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</si>
  <si>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</si>
  <si>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</si>
  <si>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</si>
  <si>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</si>
  <si>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</si>
  <si>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</si>
  <si>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</si>
  <si>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net sales</t>
  </si>
  <si>
    <t>Total excluding extraordinary institutional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</si>
  <si>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</si>
  <si>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</si>
  <si>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</si>
  <si>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</si>
  <si>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</si>
  <si>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</si>
  <si>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</si>
  <si>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</si>
  <si>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</si>
  <si>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</si>
  <si>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</si>
  <si>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Total investment funds net sales Ex IPC</t>
  </si>
  <si>
    <t>Additional</t>
  </si>
  <si>
    <t>Institutional fund allocation changes (included within Mackenzie and IGM mutual fund results above)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</si>
  <si>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</si>
  <si>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</si>
  <si>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</si>
  <si>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</si>
  <si>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</si>
  <si>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</si>
  <si>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</si>
  <si>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</si>
  <si>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</si>
  <si>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</si>
  <si>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</si>
  <si>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</si>
  <si>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</si>
  <si>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</si>
  <si>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</si>
  <si>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</si>
  <si>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</si>
  <si>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</si>
  <si>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</si>
  <si>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</si>
  <si>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</si>
  <si>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</si>
  <si>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</si>
  <si>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</si>
  <si>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</si>
  <si>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</si>
  <si>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</si>
  <si>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Investment funds excluding extraordinary institutional invest. fund net sales</t>
  </si>
  <si>
    <t>Total excluding extraordinary institutional invest. fund net sales</t>
  </si>
  <si>
    <t>IG/IPC mutual fund investment in Mackenzie ETF's (not included within Mackenzie results above). IG only effective December 2023</t>
  </si>
  <si>
    <t>Institutional fund allocation changes (included within Mackenzie and IGM ETF results above)</t>
  </si>
  <si>
    <t>Inst. SMA fund allocation changes (included within Mackenzie Inst. SMA results above)</t>
  </si>
  <si>
    <t>IG AUM gross sales</t>
  </si>
  <si>
    <t>Dealer gross inflows</t>
  </si>
  <si>
    <t>Investment Planning Counsel</t>
  </si>
  <si>
    <t>Total net flows Ex IPC (1)</t>
  </si>
  <si>
    <t>IGM Financial Monthly Gross Flows ($ millions)</t>
  </si>
  <si>
    <t>Simple Average under advisement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</si>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</sst>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166" fontId="11" fillId="0" borderId="0" xfId="1" applyNumberFormat="1" applyFont="1" applyProtection="1">
      <protection locked="0"/>
    </xf>
    <xf numFmtId="37" fontId="11" fillId="0" borderId="0" xfId="0" applyNumberFormat="1" applyFont="1" applyFill="1"/>
    <xf numFmtId="41" fontId="11" fillId="0" borderId="0" xfId="0" applyNumberFormat="1" applyFont="1" applyFill="1"/>
    <xf numFmtId="37" fontId="12" fillId="0" borderId="1" xfId="0" applyNumberFormat="1" applyFont="1" applyFill="1" applyBorder="1"/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P102"/>
  <sheetViews>
    <sheetView tabSelected="1" zoomScale="84" zoomScaleNormal="84" zoomScaleSheetLayoutView="55" workbookViewId="0">
      <pane xSplit="3" ySplit="6" topLeftCell="BS12" activePane="bottomRight" state="frozen"/>
      <selection activeCell="BN57" sqref="BN57"/>
      <selection pane="topRight" activeCell="BN57" sqref="BN57"/>
      <selection pane="bottomLeft" activeCell="BN57" sqref="BN57"/>
      <selection pane="bottomRight" activeCell="CI41" sqref="CI41:CI45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2" width="12.85546875" hidden="1" customWidth="1"/>
    <col min="63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7" width="11.42578125" bestFit="1" customWidth="1"/>
    <col min="88" max="88" width="10.140625" style="17" bestFit="1" customWidth="1"/>
    <col min="89" max="94" width="9.28515625" style="17" bestFit="1" customWidth="1"/>
  </cols>
  <sheetData>
    <row r="1" spans="1:94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</row>
    <row r="6" spans="1:94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18</v>
      </c>
      <c r="CH6" s="41" t="s">
        <v>19</v>
      </c>
      <c r="CI6" s="41" t="s">
        <v>20</v>
      </c>
    </row>
    <row r="7" spans="1:94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21"/>
      <c r="CK7" s="21"/>
      <c r="CL7" s="21"/>
      <c r="CM7" s="21"/>
      <c r="CN7" s="21"/>
      <c r="CO7" s="21"/>
      <c r="CP7" s="21"/>
    </row>
    <row r="8" spans="1:94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140</v>
      </c>
      <c r="CE8" s="42">
        <v>108</v>
      </c>
      <c r="CF8" s="42">
        <v>138</v>
      </c>
      <c r="CG8" s="42">
        <v>113</v>
      </c>
      <c r="CH8" s="42">
        <v>-22</v>
      </c>
      <c r="CI8" s="42">
        <v>73</v>
      </c>
      <c r="CJ8" s="22"/>
      <c r="CK8" s="22"/>
      <c r="CL8" s="22"/>
      <c r="CM8" s="22"/>
      <c r="CN8" s="22"/>
      <c r="CO8" s="22"/>
      <c r="CP8" s="22"/>
    </row>
    <row r="9" spans="1:94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50</v>
      </c>
      <c r="CE9" s="43">
        <v>44</v>
      </c>
      <c r="CF9" s="43">
        <v>53</v>
      </c>
      <c r="CG9" s="43">
        <v>64</v>
      </c>
      <c r="CH9" s="43">
        <v>53</v>
      </c>
      <c r="CI9" s="43">
        <v>64</v>
      </c>
      <c r="CJ9" s="22"/>
      <c r="CK9" s="22"/>
      <c r="CL9" s="22"/>
      <c r="CM9" s="22"/>
      <c r="CN9" s="22"/>
      <c r="CO9" s="22"/>
      <c r="CP9" s="22"/>
    </row>
    <row r="10" spans="1:94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190</v>
      </c>
      <c r="CE10" s="42">
        <f>+CE8+CE9</f>
        <v>152</v>
      </c>
      <c r="CF10" s="42">
        <v>191</v>
      </c>
      <c r="CG10" s="42">
        <v>177</v>
      </c>
      <c r="CH10" s="42">
        <v>31</v>
      </c>
      <c r="CI10" s="42">
        <v>137</v>
      </c>
      <c r="CJ10" s="22"/>
      <c r="CK10" s="22"/>
      <c r="CL10" s="22"/>
      <c r="CM10" s="22"/>
      <c r="CN10" s="22"/>
      <c r="CO10" s="22"/>
      <c r="CP10" s="22"/>
    </row>
    <row r="11" spans="1:94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22"/>
      <c r="CK11" s="22"/>
      <c r="CL11" s="22"/>
      <c r="CM11" s="22"/>
      <c r="CN11" s="22"/>
      <c r="CO11" s="22"/>
      <c r="CP11" s="22"/>
    </row>
    <row r="12" spans="1:94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190</v>
      </c>
      <c r="CE12" s="44">
        <v>152</v>
      </c>
      <c r="CF12" s="44">
        <v>191</v>
      </c>
      <c r="CG12" s="44">
        <v>177</v>
      </c>
      <c r="CH12" s="44">
        <v>31</v>
      </c>
      <c r="CI12" s="44">
        <v>137</v>
      </c>
      <c r="CJ12" s="22"/>
      <c r="CK12" s="22"/>
      <c r="CL12" s="22"/>
      <c r="CM12" s="22"/>
      <c r="CN12" s="22"/>
      <c r="CO12" s="22"/>
      <c r="CP12" s="22"/>
    </row>
    <row r="13" spans="1:94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I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13</v>
      </c>
      <c r="CE13" s="45">
        <f t="shared" si="7"/>
        <v>-88</v>
      </c>
      <c r="CF13" s="45">
        <f t="shared" si="7"/>
        <v>-32</v>
      </c>
      <c r="CG13" s="45">
        <f t="shared" si="7"/>
        <v>99</v>
      </c>
      <c r="CH13" s="45">
        <f t="shared" si="7"/>
        <v>155</v>
      </c>
      <c r="CI13" s="45">
        <f t="shared" si="7"/>
        <v>95</v>
      </c>
      <c r="CJ13" s="22"/>
      <c r="CK13" s="22"/>
      <c r="CL13" s="22"/>
      <c r="CM13" s="22"/>
      <c r="CN13" s="22"/>
      <c r="CO13" s="22"/>
      <c r="CP13" s="22"/>
    </row>
    <row r="14" spans="1:94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64</v>
      </c>
      <c r="CF14" s="42">
        <v>159</v>
      </c>
      <c r="CG14" s="42">
        <v>276</v>
      </c>
      <c r="CH14" s="42">
        <v>186</v>
      </c>
      <c r="CI14" s="42">
        <v>232</v>
      </c>
      <c r="CJ14" s="22"/>
      <c r="CK14" s="22"/>
      <c r="CL14" s="22"/>
      <c r="CM14" s="22"/>
      <c r="CN14" s="22"/>
      <c r="CO14" s="22"/>
      <c r="CP14" s="22"/>
    </row>
    <row r="15" spans="1:94" s="9" customFormat="1" ht="16.5" customHeight="1" x14ac:dyDescent="0.25">
      <c r="P15" s="68"/>
      <c r="Q15" s="68"/>
      <c r="R15" s="68"/>
      <c r="S15" s="68"/>
      <c r="T15" s="68"/>
      <c r="U15" s="68"/>
      <c r="V15" s="68"/>
      <c r="W15" s="68"/>
      <c r="X15" s="68"/>
      <c r="Y15" s="68"/>
      <c r="AM15" s="68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22"/>
      <c r="CK15" s="22"/>
      <c r="CL15" s="22"/>
      <c r="CM15" s="22"/>
      <c r="CN15" s="22"/>
      <c r="CO15" s="22"/>
      <c r="CP15" s="22"/>
    </row>
    <row r="16" spans="1:94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24"/>
      <c r="CK16" s="24"/>
      <c r="CL16" s="24"/>
      <c r="CM16" s="24"/>
      <c r="CN16" s="24"/>
      <c r="CO16" s="24"/>
      <c r="CP16" s="24"/>
    </row>
    <row r="17" spans="2:94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J17" s="22"/>
      <c r="CK17" s="22"/>
      <c r="CL17" s="22"/>
      <c r="CM17" s="22"/>
      <c r="CN17" s="22"/>
      <c r="CO17" s="22"/>
      <c r="CP17" s="22"/>
    </row>
    <row r="18" spans="2:94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43"/>
      <c r="CH18" s="43"/>
      <c r="CI18" s="43"/>
      <c r="CJ18" s="22"/>
      <c r="CK18" s="22"/>
      <c r="CL18" s="22"/>
      <c r="CM18" s="22"/>
      <c r="CN18" s="22"/>
      <c r="CO18" s="22"/>
      <c r="CP18" s="22"/>
    </row>
    <row r="19" spans="2:94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J19" s="22"/>
      <c r="CK19" s="22"/>
      <c r="CL19" s="22"/>
      <c r="CM19" s="22"/>
      <c r="CN19" s="22"/>
      <c r="CO19" s="22"/>
      <c r="CP19" s="22"/>
    </row>
    <row r="20" spans="2:94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43"/>
      <c r="CH20" s="43"/>
      <c r="CI20" s="43"/>
      <c r="CJ20" s="22"/>
      <c r="CK20" s="22"/>
      <c r="CL20" s="22"/>
      <c r="CM20" s="22"/>
      <c r="CN20" s="22"/>
      <c r="CO20" s="22"/>
      <c r="CP20" s="22"/>
    </row>
    <row r="21" spans="2:94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J21" s="22"/>
      <c r="CK21" s="22"/>
      <c r="CL21" s="22"/>
      <c r="CM21" s="22"/>
      <c r="CN21" s="22"/>
      <c r="CO21" s="22"/>
      <c r="CP21" s="22"/>
    </row>
    <row r="22" spans="2:94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J22" s="22"/>
      <c r="CK22" s="22"/>
      <c r="CL22" s="22"/>
      <c r="CM22" s="22"/>
      <c r="CN22" s="22"/>
      <c r="CO22" s="22"/>
      <c r="CP22" s="22"/>
    </row>
    <row r="23" spans="2:94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J23" s="24"/>
      <c r="CK23" s="24"/>
      <c r="CL23" s="24"/>
      <c r="CM23" s="24"/>
      <c r="CN23" s="24"/>
      <c r="CO23" s="24"/>
      <c r="CP23" s="24"/>
    </row>
    <row r="24" spans="2:94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1</v>
      </c>
      <c r="CE24" s="42">
        <v>-156</v>
      </c>
      <c r="CF24" s="42">
        <v>-64</v>
      </c>
      <c r="CG24" s="42">
        <v>-117</v>
      </c>
      <c r="CH24" s="42">
        <v>-222</v>
      </c>
      <c r="CI24" s="42">
        <v>-173</v>
      </c>
      <c r="CJ24" s="104"/>
      <c r="CK24" s="104"/>
      <c r="CL24" s="104"/>
      <c r="CM24" s="104"/>
      <c r="CN24" s="104"/>
      <c r="CO24" s="104"/>
      <c r="CP24" s="104"/>
    </row>
    <row r="25" spans="2:94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184</v>
      </c>
      <c r="CE25" s="45">
        <v>175</v>
      </c>
      <c r="CF25" s="45">
        <v>267</v>
      </c>
      <c r="CG25" s="45">
        <v>1301</v>
      </c>
      <c r="CH25" s="45">
        <v>910</v>
      </c>
      <c r="CI25" s="45">
        <v>293</v>
      </c>
      <c r="CJ25" s="104"/>
      <c r="CK25" s="104"/>
      <c r="CL25" s="104"/>
      <c r="CM25" s="104"/>
      <c r="CN25" s="104"/>
      <c r="CO25" s="104"/>
      <c r="CP25" s="104"/>
    </row>
    <row r="26" spans="2:94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185</v>
      </c>
      <c r="CE26" s="49">
        <f>+CE24+CE25</f>
        <v>19</v>
      </c>
      <c r="CF26" s="49">
        <v>203</v>
      </c>
      <c r="CG26" s="49">
        <f>+CG24+CG25</f>
        <v>1184</v>
      </c>
      <c r="CH26" s="49">
        <v>688</v>
      </c>
      <c r="CI26" s="49">
        <v>120</v>
      </c>
      <c r="CJ26" s="104"/>
      <c r="CK26" s="104"/>
      <c r="CL26" s="104"/>
      <c r="CM26" s="104"/>
      <c r="CN26" s="104"/>
      <c r="CO26" s="104"/>
      <c r="CP26" s="104"/>
    </row>
    <row r="27" spans="2:94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725</v>
      </c>
      <c r="CE27" s="50">
        <v>352</v>
      </c>
      <c r="CF27" s="50">
        <v>475</v>
      </c>
      <c r="CG27" s="50">
        <v>-357</v>
      </c>
      <c r="CH27" s="50">
        <v>-121</v>
      </c>
      <c r="CI27" s="107">
        <v>-42</v>
      </c>
      <c r="CJ27" s="104"/>
      <c r="CK27" s="104"/>
      <c r="CL27" s="104"/>
      <c r="CM27" s="104"/>
      <c r="CN27" s="104"/>
      <c r="CO27" s="104"/>
      <c r="CP27" s="104"/>
    </row>
    <row r="28" spans="2:94" s="9" customFormat="1" ht="16.5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3">F26+F27</f>
        <v>118.84020273706031</v>
      </c>
      <c r="G28" s="68">
        <f t="shared" si="13"/>
        <v>-114.79726817999995</v>
      </c>
      <c r="H28" s="68">
        <f t="shared" si="13"/>
        <v>-292.10964765802061</v>
      </c>
      <c r="I28" s="68">
        <f t="shared" si="13"/>
        <v>481.50840779999999</v>
      </c>
      <c r="J28" s="68">
        <f t="shared" si="13"/>
        <v>-776.75179573001071</v>
      </c>
      <c r="K28" s="68">
        <f t="shared" si="13"/>
        <v>97.733791194458263</v>
      </c>
      <c r="L28" s="68">
        <f t="shared" si="13"/>
        <v>-0.49227038598052175</v>
      </c>
      <c r="M28" s="68">
        <f t="shared" si="13"/>
        <v>-49</v>
      </c>
      <c r="N28" s="68">
        <f t="shared" si="13"/>
        <v>67</v>
      </c>
      <c r="O28" s="68">
        <f t="shared" si="13"/>
        <v>131</v>
      </c>
      <c r="P28" s="68">
        <f t="shared" si="13"/>
        <v>284</v>
      </c>
      <c r="Q28" s="68">
        <f t="shared" si="13"/>
        <v>447</v>
      </c>
      <c r="R28" s="68">
        <f t="shared" si="13"/>
        <v>-380</v>
      </c>
      <c r="S28" s="68">
        <f t="shared" si="13"/>
        <v>2675</v>
      </c>
      <c r="T28" s="68">
        <f t="shared" si="13"/>
        <v>229</v>
      </c>
      <c r="U28" s="68">
        <f t="shared" si="13"/>
        <v>695</v>
      </c>
      <c r="V28" s="68">
        <f t="shared" si="13"/>
        <v>100</v>
      </c>
      <c r="W28" s="68">
        <f t="shared" si="13"/>
        <v>219</v>
      </c>
      <c r="X28" s="68">
        <f t="shared" si="13"/>
        <v>308</v>
      </c>
      <c r="Y28" s="68">
        <f t="shared" si="13"/>
        <v>185</v>
      </c>
      <c r="Z28" s="68">
        <f t="shared" si="13"/>
        <v>954</v>
      </c>
      <c r="AA28" s="68">
        <f t="shared" si="13"/>
        <v>534</v>
      </c>
      <c r="AB28" s="68">
        <f t="shared" si="13"/>
        <v>385.93973533138222</v>
      </c>
      <c r="AC28" s="68">
        <f t="shared" si="13"/>
        <v>584.21725135802853</v>
      </c>
      <c r="AD28" s="68">
        <f t="shared" si="13"/>
        <v>604</v>
      </c>
      <c r="AE28" s="68">
        <f t="shared" si="13"/>
        <v>551.98018263999984</v>
      </c>
      <c r="AF28" s="68">
        <f t="shared" si="13"/>
        <v>1215.0073628099997</v>
      </c>
      <c r="AG28" s="68">
        <f t="shared" si="13"/>
        <v>518.29784929000016</v>
      </c>
      <c r="AH28" s="68">
        <f t="shared" si="13"/>
        <v>370.50258170000001</v>
      </c>
      <c r="AI28" s="68">
        <f t="shared" si="13"/>
        <v>306.52112220999993</v>
      </c>
      <c r="AJ28" s="68">
        <f t="shared" si="13"/>
        <v>414.61064911726004</v>
      </c>
      <c r="AK28" s="68">
        <f t="shared" si="13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678</v>
      </c>
      <c r="CG28" s="49">
        <v>827</v>
      </c>
      <c r="CH28" s="49">
        <v>567</v>
      </c>
      <c r="CI28" s="49">
        <v>78</v>
      </c>
      <c r="CJ28" s="104"/>
      <c r="CK28" s="104"/>
      <c r="CL28" s="104"/>
      <c r="CM28" s="104"/>
      <c r="CN28" s="104"/>
      <c r="CO28" s="104"/>
      <c r="CP28" s="104"/>
    </row>
    <row r="29" spans="2:94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J29" s="22"/>
      <c r="CK29" s="22"/>
      <c r="CL29" s="22"/>
      <c r="CM29" s="22"/>
      <c r="CN29" s="22"/>
      <c r="CO29" s="22"/>
      <c r="CP29" s="22"/>
    </row>
    <row r="30" spans="2:94" s="9" customFormat="1" ht="16.5" customHeight="1" x14ac:dyDescent="0.25">
      <c r="C30" s="9" t="s">
        <v>83</v>
      </c>
      <c r="D30" s="68">
        <f t="shared" ref="D30:AI30" si="14">D26-D59-D61</f>
        <v>-24.172744010000201</v>
      </c>
      <c r="E30" s="68">
        <f t="shared" si="14"/>
        <v>180</v>
      </c>
      <c r="F30" s="68">
        <f t="shared" si="14"/>
        <v>152.59691503999994</v>
      </c>
      <c r="G30" s="68">
        <f t="shared" si="14"/>
        <v>-16.797268179999946</v>
      </c>
      <c r="H30" s="68">
        <f t="shared" si="14"/>
        <v>119.26026433999994</v>
      </c>
      <c r="I30" s="68">
        <f t="shared" si="14"/>
        <v>152.50840779999999</v>
      </c>
      <c r="J30" s="68">
        <f t="shared" si="14"/>
        <v>313.72380929999997</v>
      </c>
      <c r="K30" s="68">
        <f t="shared" si="14"/>
        <v>111.06573391000006</v>
      </c>
      <c r="L30" s="68">
        <f t="shared" si="14"/>
        <v>27.541274509999994</v>
      </c>
      <c r="M30" s="68">
        <f t="shared" si="14"/>
        <v>-7</v>
      </c>
      <c r="N30" s="68">
        <f t="shared" si="14"/>
        <v>146</v>
      </c>
      <c r="O30" s="68">
        <f t="shared" si="14"/>
        <v>139</v>
      </c>
      <c r="P30" s="68">
        <f t="shared" si="14"/>
        <v>124.6</v>
      </c>
      <c r="Q30" s="68">
        <f t="shared" si="14"/>
        <v>468</v>
      </c>
      <c r="R30" s="68">
        <f t="shared" si="14"/>
        <v>-336</v>
      </c>
      <c r="S30" s="68">
        <f t="shared" si="14"/>
        <v>90.3</v>
      </c>
      <c r="T30" s="68">
        <f t="shared" si="14"/>
        <v>151</v>
      </c>
      <c r="U30" s="68">
        <f t="shared" si="14"/>
        <v>337</v>
      </c>
      <c r="V30" s="68">
        <f t="shared" si="14"/>
        <v>223</v>
      </c>
      <c r="W30" s="68">
        <f t="shared" si="14"/>
        <v>374</v>
      </c>
      <c r="X30" s="68">
        <f t="shared" si="14"/>
        <v>384</v>
      </c>
      <c r="Y30" s="68">
        <f t="shared" si="14"/>
        <v>411</v>
      </c>
      <c r="Z30" s="68">
        <f t="shared" si="14"/>
        <v>690</v>
      </c>
      <c r="AA30" s="68">
        <f t="shared" si="14"/>
        <v>615</v>
      </c>
      <c r="AB30" s="68">
        <f t="shared" si="14"/>
        <v>683.29046773000005</v>
      </c>
      <c r="AC30" s="68">
        <f t="shared" si="14"/>
        <v>914.42196204000004</v>
      </c>
      <c r="AD30" s="68">
        <f t="shared" si="14"/>
        <v>658</v>
      </c>
      <c r="AE30" s="68">
        <f t="shared" si="14"/>
        <v>545.39606387999993</v>
      </c>
      <c r="AF30" s="68">
        <f t="shared" si="14"/>
        <v>595.21855426000002</v>
      </c>
      <c r="AG30" s="68">
        <f t="shared" si="14"/>
        <v>527.81248159999996</v>
      </c>
      <c r="AH30" s="68">
        <f t="shared" si="14"/>
        <v>409.50841716999997</v>
      </c>
      <c r="AI30" s="68">
        <f t="shared" si="14"/>
        <v>363.23917160999997</v>
      </c>
      <c r="AJ30" s="68">
        <f t="shared" ref="AJ30:BS30" si="15">AJ26-AJ59-AJ61</f>
        <v>346.59928105</v>
      </c>
      <c r="AK30" s="68">
        <f t="shared" si="15"/>
        <v>278.70109131000004</v>
      </c>
      <c r="AL30" s="68">
        <f t="shared" si="15"/>
        <v>281</v>
      </c>
      <c r="AM30" s="68">
        <f t="shared" si="15"/>
        <v>197</v>
      </c>
      <c r="AN30" s="68">
        <f t="shared" si="15"/>
        <v>143</v>
      </c>
      <c r="AO30" s="68">
        <f t="shared" si="15"/>
        <v>429</v>
      </c>
      <c r="AP30" s="68">
        <f t="shared" si="15"/>
        <v>53</v>
      </c>
      <c r="AQ30" s="68">
        <f t="shared" si="15"/>
        <v>-50</v>
      </c>
      <c r="AR30" s="68">
        <f t="shared" si="15"/>
        <v>-321</v>
      </c>
      <c r="AS30" s="68">
        <f t="shared" si="15"/>
        <v>-448</v>
      </c>
      <c r="AT30" s="68">
        <f t="shared" si="15"/>
        <v>-178</v>
      </c>
      <c r="AU30" s="68">
        <f t="shared" si="15"/>
        <v>-149</v>
      </c>
      <c r="AV30" s="68">
        <f t="shared" si="15"/>
        <v>-353</v>
      </c>
      <c r="AW30" s="68">
        <f t="shared" si="15"/>
        <v>-359</v>
      </c>
      <c r="AX30" s="68">
        <f t="shared" si="15"/>
        <v>-332</v>
      </c>
      <c r="AY30" s="68">
        <f t="shared" si="15"/>
        <v>-141</v>
      </c>
      <c r="AZ30" s="68">
        <f t="shared" si="15"/>
        <v>-231</v>
      </c>
      <c r="BA30" s="68">
        <f t="shared" si="15"/>
        <v>209</v>
      </c>
      <c r="BB30" s="68">
        <f t="shared" si="15"/>
        <v>94</v>
      </c>
      <c r="BC30" s="68">
        <f t="shared" si="15"/>
        <v>-89</v>
      </c>
      <c r="BD30" s="68">
        <f t="shared" si="15"/>
        <v>-365</v>
      </c>
      <c r="BE30" s="68">
        <f t="shared" si="15"/>
        <v>-162</v>
      </c>
      <c r="BF30" s="68">
        <f t="shared" si="15"/>
        <v>-224</v>
      </c>
      <c r="BG30" s="73">
        <f t="shared" si="15"/>
        <v>-238</v>
      </c>
      <c r="BH30" s="68">
        <f t="shared" si="15"/>
        <v>-237</v>
      </c>
      <c r="BI30" s="68">
        <f t="shared" si="15"/>
        <v>-356</v>
      </c>
      <c r="BJ30" s="68">
        <f t="shared" si="15"/>
        <v>-221</v>
      </c>
      <c r="BK30" s="68">
        <f t="shared" si="15"/>
        <v>-249</v>
      </c>
      <c r="BL30" s="68">
        <f t="shared" si="15"/>
        <v>-172</v>
      </c>
      <c r="BM30" s="68">
        <f t="shared" si="15"/>
        <v>4</v>
      </c>
      <c r="BN30" s="68">
        <f t="shared" si="15"/>
        <v>-26</v>
      </c>
      <c r="BO30" s="68">
        <f t="shared" si="15"/>
        <v>-201</v>
      </c>
      <c r="BP30" s="68">
        <f t="shared" si="15"/>
        <v>-251</v>
      </c>
      <c r="BQ30" s="68">
        <f t="shared" si="15"/>
        <v>-293</v>
      </c>
      <c r="BR30" s="68">
        <f t="shared" si="15"/>
        <v>-73</v>
      </c>
      <c r="BS30" s="68">
        <f t="shared" si="15"/>
        <v>-92</v>
      </c>
      <c r="BT30" s="68">
        <f t="shared" ref="BT30:CB30" si="16">BT26-BT59-BT61</f>
        <v>-131</v>
      </c>
      <c r="BU30" s="68">
        <f t="shared" si="16"/>
        <v>-141</v>
      </c>
      <c r="BV30" s="68">
        <f t="shared" si="16"/>
        <v>-155</v>
      </c>
      <c r="BW30" s="68">
        <f t="shared" si="16"/>
        <v>-81</v>
      </c>
      <c r="BX30" s="68">
        <f t="shared" si="16"/>
        <v>-66</v>
      </c>
      <c r="BY30" s="68">
        <f t="shared" si="16"/>
        <v>-4</v>
      </c>
      <c r="BZ30" s="68">
        <f t="shared" si="16"/>
        <v>129</v>
      </c>
      <c r="CA30" s="97">
        <f t="shared" si="16"/>
        <v>-22</v>
      </c>
      <c r="CB30" s="42">
        <f t="shared" si="16"/>
        <v>107</v>
      </c>
      <c r="CC30" s="42">
        <f t="shared" ref="CC30:CD30" si="17">CC26-CC59-CC61</f>
        <v>102</v>
      </c>
      <c r="CD30" s="42">
        <f t="shared" si="17"/>
        <v>185</v>
      </c>
      <c r="CE30" s="42">
        <f t="shared" ref="CE30:CF30" si="18">CE26-CE59-CE61</f>
        <v>19</v>
      </c>
      <c r="CF30" s="42">
        <f t="shared" si="18"/>
        <v>203</v>
      </c>
      <c r="CG30" s="42">
        <f t="shared" ref="CG30" si="19">CG26-CG59-CG61</f>
        <v>234</v>
      </c>
      <c r="CH30" s="42">
        <f t="shared" ref="CH30:CI30" si="20">CH26-CH59-CH61</f>
        <v>88</v>
      </c>
      <c r="CI30" s="42">
        <f t="shared" ref="CI30" si="21">CI26-CI59-CI61</f>
        <v>120</v>
      </c>
      <c r="CJ30" s="22"/>
      <c r="CK30" s="22"/>
      <c r="CL30" s="22"/>
      <c r="CM30" s="22"/>
      <c r="CN30" s="22"/>
      <c r="CO30" s="22"/>
      <c r="CP30" s="22"/>
    </row>
    <row r="31" spans="2:94" s="9" customFormat="1" ht="16.5" customHeight="1" x14ac:dyDescent="0.25">
      <c r="C31" s="9" t="s">
        <v>84</v>
      </c>
      <c r="D31" s="68">
        <f t="shared" ref="D31:AI31" si="22">D28-D59-D61</f>
        <v>-144.80689525759382</v>
      </c>
      <c r="E31" s="68">
        <f t="shared" si="22"/>
        <v>200</v>
      </c>
      <c r="F31" s="68">
        <f t="shared" si="22"/>
        <v>146.5402027370603</v>
      </c>
      <c r="G31" s="68">
        <f t="shared" si="22"/>
        <v>-114.79726817999995</v>
      </c>
      <c r="H31" s="68">
        <f t="shared" si="22"/>
        <v>-292.10964765802061</v>
      </c>
      <c r="I31" s="68">
        <f t="shared" si="22"/>
        <v>481.50840779999999</v>
      </c>
      <c r="J31" s="68">
        <f t="shared" si="22"/>
        <v>-776.75179573001071</v>
      </c>
      <c r="K31" s="68">
        <f t="shared" si="22"/>
        <v>97.733791194458263</v>
      </c>
      <c r="L31" s="68">
        <f t="shared" si="22"/>
        <v>-0.49227038598052175</v>
      </c>
      <c r="M31" s="68">
        <f t="shared" si="22"/>
        <v>-44</v>
      </c>
      <c r="N31" s="68">
        <f t="shared" si="22"/>
        <v>147</v>
      </c>
      <c r="O31" s="68">
        <f t="shared" si="22"/>
        <v>103</v>
      </c>
      <c r="P31" s="68">
        <f t="shared" si="22"/>
        <v>82.6</v>
      </c>
      <c r="Q31" s="68">
        <f t="shared" si="22"/>
        <v>447</v>
      </c>
      <c r="R31" s="68">
        <f t="shared" si="22"/>
        <v>-359</v>
      </c>
      <c r="S31" s="68">
        <f t="shared" si="22"/>
        <v>2566.3000000000002</v>
      </c>
      <c r="T31" s="68">
        <f t="shared" si="22"/>
        <v>229</v>
      </c>
      <c r="U31" s="68">
        <f t="shared" si="22"/>
        <v>325</v>
      </c>
      <c r="V31" s="68">
        <f t="shared" si="22"/>
        <v>100</v>
      </c>
      <c r="W31" s="68">
        <f t="shared" si="22"/>
        <v>219</v>
      </c>
      <c r="X31" s="68">
        <f t="shared" si="22"/>
        <v>343</v>
      </c>
      <c r="Y31" s="68">
        <f t="shared" si="22"/>
        <v>358</v>
      </c>
      <c r="Z31" s="68">
        <f t="shared" si="22"/>
        <v>749</v>
      </c>
      <c r="AA31" s="68">
        <f t="shared" si="22"/>
        <v>534</v>
      </c>
      <c r="AB31" s="68">
        <f t="shared" si="22"/>
        <v>620.93973533138228</v>
      </c>
      <c r="AC31" s="68">
        <f t="shared" si="22"/>
        <v>710.21725135802853</v>
      </c>
      <c r="AD31" s="68">
        <f t="shared" si="22"/>
        <v>604</v>
      </c>
      <c r="AE31" s="68">
        <f t="shared" si="22"/>
        <v>551.98018263999984</v>
      </c>
      <c r="AF31" s="68">
        <f t="shared" si="22"/>
        <v>1215.0073628099997</v>
      </c>
      <c r="AG31" s="68">
        <f t="shared" si="22"/>
        <v>518.29784929000016</v>
      </c>
      <c r="AH31" s="68">
        <f t="shared" si="22"/>
        <v>370.50258170000001</v>
      </c>
      <c r="AI31" s="68">
        <f t="shared" si="22"/>
        <v>306.52112220999993</v>
      </c>
      <c r="AJ31" s="68">
        <f t="shared" ref="AJ31:BA31" si="23">AJ28-AJ59-AJ61</f>
        <v>414.61064911726004</v>
      </c>
      <c r="AK31" s="68">
        <f t="shared" si="23"/>
        <v>-73.915958836252116</v>
      </c>
      <c r="AL31" s="68">
        <f t="shared" si="23"/>
        <v>91</v>
      </c>
      <c r="AM31" s="68">
        <f t="shared" si="23"/>
        <v>164</v>
      </c>
      <c r="AN31" s="68">
        <f t="shared" si="23"/>
        <v>67</v>
      </c>
      <c r="AO31" s="68">
        <f t="shared" si="23"/>
        <v>409</v>
      </c>
      <c r="AP31" s="68">
        <f t="shared" si="23"/>
        <v>-278</v>
      </c>
      <c r="AQ31" s="68">
        <f t="shared" si="23"/>
        <v>-61</v>
      </c>
      <c r="AR31" s="68">
        <f t="shared" si="23"/>
        <v>-268</v>
      </c>
      <c r="AS31" s="68">
        <f t="shared" si="23"/>
        <v>-623</v>
      </c>
      <c r="AT31" s="68">
        <f t="shared" si="23"/>
        <v>-226</v>
      </c>
      <c r="AU31" s="68">
        <f t="shared" si="23"/>
        <v>-204</v>
      </c>
      <c r="AV31" s="68">
        <f t="shared" si="23"/>
        <v>-389</v>
      </c>
      <c r="AW31" s="68">
        <f t="shared" si="23"/>
        <v>-405</v>
      </c>
      <c r="AX31" s="68">
        <f t="shared" si="23"/>
        <v>-391</v>
      </c>
      <c r="AY31" s="68">
        <f t="shared" si="23"/>
        <v>-171</v>
      </c>
      <c r="AZ31" s="68">
        <f t="shared" si="23"/>
        <v>-241</v>
      </c>
      <c r="BA31" s="68">
        <f t="shared" si="23"/>
        <v>295</v>
      </c>
      <c r="BB31" s="68">
        <f t="shared" ref="BB31:CB31" si="24">BB28-BB59-BB61-BB62</f>
        <v>116</v>
      </c>
      <c r="BC31" s="68">
        <f t="shared" si="24"/>
        <v>-247</v>
      </c>
      <c r="BD31" s="68">
        <f t="shared" si="24"/>
        <v>-380</v>
      </c>
      <c r="BE31" s="68">
        <f t="shared" si="24"/>
        <v>284</v>
      </c>
      <c r="BF31" s="68">
        <f t="shared" si="24"/>
        <v>-148</v>
      </c>
      <c r="BG31" s="68">
        <f t="shared" si="24"/>
        <v>-329</v>
      </c>
      <c r="BH31" s="68">
        <f t="shared" si="24"/>
        <v>-215</v>
      </c>
      <c r="BI31" s="68">
        <f t="shared" si="24"/>
        <v>-300</v>
      </c>
      <c r="BJ31" s="68">
        <f t="shared" si="24"/>
        <v>-313</v>
      </c>
      <c r="BK31" s="68">
        <f>BK28-BK59-BK61-BK62</f>
        <v>-399</v>
      </c>
      <c r="BL31" s="68">
        <f>BL28-BL59-BL61-BL62</f>
        <v>-140</v>
      </c>
      <c r="BM31" s="68">
        <f t="shared" si="24"/>
        <v>-18</v>
      </c>
      <c r="BN31" s="68">
        <f t="shared" si="24"/>
        <v>-193</v>
      </c>
      <c r="BO31" s="68">
        <f t="shared" si="24"/>
        <v>-61</v>
      </c>
      <c r="BP31" s="68">
        <f t="shared" si="24"/>
        <v>-300</v>
      </c>
      <c r="BQ31" s="68">
        <f t="shared" si="24"/>
        <v>-555</v>
      </c>
      <c r="BR31" s="68">
        <f t="shared" si="24"/>
        <v>-199</v>
      </c>
      <c r="BS31" s="68">
        <f t="shared" si="24"/>
        <v>-142</v>
      </c>
      <c r="BT31" s="68">
        <f t="shared" si="24"/>
        <v>-261</v>
      </c>
      <c r="BU31" s="68">
        <f t="shared" si="24"/>
        <v>53</v>
      </c>
      <c r="BV31" s="68">
        <f t="shared" si="24"/>
        <v>-171</v>
      </c>
      <c r="BW31" s="68">
        <f t="shared" si="24"/>
        <v>-191</v>
      </c>
      <c r="BX31" s="68">
        <f t="shared" si="24"/>
        <v>-164</v>
      </c>
      <c r="BY31" s="68">
        <f t="shared" si="24"/>
        <v>34</v>
      </c>
      <c r="BZ31" s="68">
        <f t="shared" si="24"/>
        <v>153</v>
      </c>
      <c r="CA31" s="97">
        <f>CA28-CA59-CA61-CA62</f>
        <v>-49</v>
      </c>
      <c r="CB31" s="42">
        <f t="shared" si="24"/>
        <v>126</v>
      </c>
      <c r="CC31" s="42">
        <f t="shared" ref="CC31:CH31" si="25">CC28-CC59-CC61-CC62</f>
        <v>84</v>
      </c>
      <c r="CD31" s="42">
        <f t="shared" si="25"/>
        <v>145</v>
      </c>
      <c r="CE31" s="42">
        <f t="shared" si="25"/>
        <v>-74</v>
      </c>
      <c r="CF31" s="42">
        <f t="shared" si="25"/>
        <v>146</v>
      </c>
      <c r="CG31" s="42">
        <f t="shared" si="25"/>
        <v>222</v>
      </c>
      <c r="CH31" s="42">
        <f t="shared" si="25"/>
        <v>-33</v>
      </c>
      <c r="CI31" s="42">
        <f t="shared" ref="CI31" si="26">CI28-CI59-CI61-CI62</f>
        <v>78</v>
      </c>
      <c r="CJ31" s="22"/>
      <c r="CK31" s="22"/>
      <c r="CL31" s="22"/>
      <c r="CM31" s="22"/>
      <c r="CN31" s="22"/>
      <c r="CO31" s="22"/>
      <c r="CP31" s="22"/>
    </row>
    <row r="32" spans="2:94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J32" s="22"/>
      <c r="CK32" s="22"/>
      <c r="CL32" s="22"/>
      <c r="CM32" s="22"/>
      <c r="CN32" s="22"/>
      <c r="CO32" s="22"/>
      <c r="CP32" s="22"/>
    </row>
    <row r="33" spans="2:94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-30</v>
      </c>
      <c r="CE33" s="100">
        <v>-126</v>
      </c>
      <c r="CF33" s="100">
        <v>-102</v>
      </c>
      <c r="CG33" s="100">
        <v>-172</v>
      </c>
      <c r="CH33" s="100">
        <v>-207</v>
      </c>
      <c r="CI33" s="100">
        <v>-169</v>
      </c>
      <c r="CJ33" s="22"/>
      <c r="CK33" s="22"/>
      <c r="CL33" s="22"/>
      <c r="CM33" s="22"/>
      <c r="CN33" s="22"/>
      <c r="CO33" s="22"/>
      <c r="CP33" s="22"/>
    </row>
    <row r="34" spans="2:94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f>+CD35-CD33</f>
        <v>94</v>
      </c>
      <c r="CE34" s="102">
        <f>+CE35-CE33</f>
        <v>118</v>
      </c>
      <c r="CF34" s="102">
        <f>+CF35-CF33</f>
        <v>53</v>
      </c>
      <c r="CG34" s="102">
        <v>231</v>
      </c>
      <c r="CH34" s="102">
        <v>208</v>
      </c>
      <c r="CI34" s="102">
        <v>183</v>
      </c>
      <c r="CJ34" s="22"/>
      <c r="CK34" s="22"/>
      <c r="CL34" s="22"/>
      <c r="CM34" s="22"/>
      <c r="CN34" s="22"/>
      <c r="CO34" s="22"/>
      <c r="CP34" s="22"/>
    </row>
    <row r="35" spans="2:94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27">+AB33+AB34</f>
        <v>584.29999999999995</v>
      </c>
      <c r="AC35" s="9">
        <f t="shared" si="27"/>
        <v>791.6</v>
      </c>
      <c r="AD35" s="9">
        <f t="shared" si="27"/>
        <v>537.20000000000005</v>
      </c>
      <c r="AE35" s="9">
        <f t="shared" si="27"/>
        <v>476.8</v>
      </c>
      <c r="AF35" s="9">
        <f t="shared" si="27"/>
        <v>478</v>
      </c>
      <c r="AG35" s="9">
        <f t="shared" si="27"/>
        <v>453</v>
      </c>
      <c r="AH35" s="9">
        <f t="shared" si="27"/>
        <v>325</v>
      </c>
      <c r="AI35" s="9">
        <f t="shared" si="27"/>
        <v>282</v>
      </c>
      <c r="AJ35" s="9">
        <f t="shared" si="27"/>
        <v>312</v>
      </c>
      <c r="AK35" s="9">
        <f t="shared" si="27"/>
        <v>236</v>
      </c>
      <c r="AL35" s="9">
        <f t="shared" si="27"/>
        <v>231.8</v>
      </c>
      <c r="AM35" s="9">
        <f t="shared" si="27"/>
        <v>185</v>
      </c>
      <c r="AN35" s="9">
        <f t="shared" si="27"/>
        <v>128</v>
      </c>
      <c r="AO35" s="9">
        <f t="shared" si="27"/>
        <v>371</v>
      </c>
      <c r="AP35" s="9">
        <f t="shared" si="27"/>
        <v>-79</v>
      </c>
      <c r="AQ35" s="9">
        <f t="shared" si="27"/>
        <v>-58</v>
      </c>
      <c r="AR35" s="9">
        <f t="shared" si="27"/>
        <v>-233</v>
      </c>
      <c r="AS35" s="9">
        <f t="shared" si="27"/>
        <v>-388</v>
      </c>
      <c r="AT35" s="9">
        <f t="shared" si="27"/>
        <v>-155</v>
      </c>
      <c r="AU35" s="9">
        <f t="shared" si="27"/>
        <v>-136</v>
      </c>
      <c r="AV35" s="9">
        <f t="shared" si="27"/>
        <v>-301</v>
      </c>
      <c r="AW35" s="9">
        <f t="shared" si="27"/>
        <v>-305</v>
      </c>
      <c r="AX35" s="9">
        <f t="shared" si="27"/>
        <v>-274</v>
      </c>
      <c r="AY35" s="9">
        <f t="shared" si="27"/>
        <v>-118</v>
      </c>
      <c r="AZ35" s="9">
        <f t="shared" si="27"/>
        <v>-239</v>
      </c>
      <c r="BA35" s="9">
        <f t="shared" si="27"/>
        <v>172</v>
      </c>
      <c r="BB35" s="9">
        <f t="shared" si="27"/>
        <v>75</v>
      </c>
      <c r="BC35" s="9">
        <f t="shared" si="27"/>
        <v>-98</v>
      </c>
      <c r="BD35" s="9">
        <f t="shared" si="27"/>
        <v>-457</v>
      </c>
      <c r="BE35" s="9">
        <f t="shared" si="27"/>
        <v>-155</v>
      </c>
      <c r="BF35" s="9">
        <f t="shared" si="27"/>
        <v>-229</v>
      </c>
      <c r="BG35" s="9">
        <f t="shared" si="27"/>
        <v>-214</v>
      </c>
      <c r="BH35" s="9">
        <f t="shared" si="27"/>
        <v>-263</v>
      </c>
      <c r="BI35" s="9">
        <f t="shared" si="27"/>
        <v>-308</v>
      </c>
      <c r="BJ35" s="9">
        <f t="shared" si="27"/>
        <v>-270</v>
      </c>
      <c r="BK35" s="9">
        <f t="shared" si="27"/>
        <v>-279</v>
      </c>
      <c r="BL35" s="9">
        <f t="shared" si="27"/>
        <v>-226</v>
      </c>
      <c r="BM35" s="9">
        <f t="shared" si="27"/>
        <v>-89</v>
      </c>
      <c r="BN35" s="9">
        <f t="shared" si="27"/>
        <v>-123</v>
      </c>
      <c r="BO35" s="9">
        <f t="shared" si="27"/>
        <v>-187</v>
      </c>
      <c r="BP35" s="9">
        <f t="shared" si="27"/>
        <v>-277</v>
      </c>
      <c r="BQ35" s="9">
        <f t="shared" si="27"/>
        <v>-303</v>
      </c>
      <c r="BR35" s="9">
        <f t="shared" si="27"/>
        <v>-145</v>
      </c>
      <c r="BS35" s="9">
        <f t="shared" si="27"/>
        <v>-155</v>
      </c>
      <c r="BT35" s="9">
        <f t="shared" si="27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28">+CB33+CB34</f>
        <v>36</v>
      </c>
      <c r="CC35" s="9">
        <f t="shared" si="28"/>
        <v>40</v>
      </c>
      <c r="CD35" s="9">
        <v>64</v>
      </c>
      <c r="CE35" s="9">
        <v>-8</v>
      </c>
      <c r="CF35" s="9">
        <v>-49</v>
      </c>
      <c r="CG35" s="9">
        <f>+CG33+CG34</f>
        <v>59</v>
      </c>
      <c r="CH35" s="9">
        <v>1</v>
      </c>
      <c r="CI35" s="105">
        <v>14</v>
      </c>
      <c r="CJ35" s="22"/>
      <c r="CK35" s="22"/>
      <c r="CL35" s="22"/>
      <c r="CM35" s="22"/>
      <c r="CN35" s="22"/>
      <c r="CO35" s="22"/>
      <c r="CP35" s="22"/>
    </row>
    <row r="36" spans="2:94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J36" s="22"/>
      <c r="CK36" s="22"/>
      <c r="CL36" s="22"/>
      <c r="CM36" s="22"/>
      <c r="CN36" s="22"/>
      <c r="CO36" s="22"/>
      <c r="CP36" s="22"/>
    </row>
    <row r="37" spans="2:94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J37" s="22"/>
      <c r="CK37" s="22"/>
      <c r="CL37" s="22"/>
      <c r="CM37" s="22"/>
      <c r="CN37" s="22"/>
      <c r="CO37" s="22"/>
      <c r="CP37" s="22"/>
    </row>
    <row r="38" spans="2:94" s="9" customFormat="1" ht="64.7" hidden="1" customHeight="1" x14ac:dyDescent="0.25">
      <c r="C38" s="64" t="s">
        <v>46</v>
      </c>
      <c r="D38" s="68">
        <f t="shared" ref="D38:O38" si="29">+D11+D18</f>
        <v>-6.5841500768279921</v>
      </c>
      <c r="E38" s="68">
        <f t="shared" si="29"/>
        <v>-3.2652356182729951</v>
      </c>
      <c r="F38" s="68">
        <f t="shared" si="29"/>
        <v>-5.6067168975356063</v>
      </c>
      <c r="G38" s="68">
        <f t="shared" si="29"/>
        <v>-16.045589827046253</v>
      </c>
      <c r="H38" s="68">
        <f t="shared" si="29"/>
        <v>-0.30472086599998516</v>
      </c>
      <c r="I38" s="68">
        <f t="shared" si="29"/>
        <v>4.4933514541068993</v>
      </c>
      <c r="J38" s="68">
        <f t="shared" si="29"/>
        <v>11.321820816934343</v>
      </c>
      <c r="K38" s="68">
        <f t="shared" si="29"/>
        <v>5.924741257261684</v>
      </c>
      <c r="L38" s="68">
        <f t="shared" si="29"/>
        <v>8.3266639301199916</v>
      </c>
      <c r="M38" s="68">
        <f t="shared" si="29"/>
        <v>12.859034468954121</v>
      </c>
      <c r="N38" s="68">
        <f t="shared" si="29"/>
        <v>3.3355153478839696</v>
      </c>
      <c r="O38" s="68">
        <f t="shared" si="29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J38" s="22"/>
      <c r="CK38" s="22"/>
      <c r="CL38" s="22"/>
      <c r="CM38" s="22"/>
      <c r="CN38" s="22"/>
      <c r="CO38" s="22"/>
      <c r="CP38" s="22"/>
    </row>
    <row r="39" spans="2:94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J39" s="22"/>
      <c r="CK39" s="22"/>
      <c r="CL39" s="22"/>
      <c r="CM39" s="22"/>
      <c r="CN39" s="22"/>
      <c r="CO39" s="22"/>
      <c r="CP39" s="22"/>
    </row>
    <row r="40" spans="2:94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42"/>
      <c r="CH40" s="42"/>
      <c r="CI40" s="42"/>
      <c r="CJ40" s="24"/>
      <c r="CK40" s="24"/>
      <c r="CL40" s="24"/>
      <c r="CM40" s="24"/>
      <c r="CN40" s="24"/>
      <c r="CO40" s="24"/>
      <c r="CP40" s="24"/>
    </row>
    <row r="41" spans="2:94" s="9" customFormat="1" ht="16.5" customHeight="1" x14ac:dyDescent="0.25">
      <c r="C41" s="9" t="s">
        <v>48</v>
      </c>
      <c r="D41" s="68">
        <f t="shared" ref="D41:AM41" si="30">D8+D17+D24</f>
        <v>-105.1727440100002</v>
      </c>
      <c r="E41" s="68">
        <f t="shared" si="30"/>
        <v>279</v>
      </c>
      <c r="F41" s="68">
        <f t="shared" si="30"/>
        <v>-56.103084960000047</v>
      </c>
      <c r="G41" s="68">
        <f t="shared" si="30"/>
        <v>-305.79726817999995</v>
      </c>
      <c r="H41" s="68">
        <f t="shared" si="30"/>
        <v>-100.73973566000006</v>
      </c>
      <c r="I41" s="68">
        <f t="shared" si="30"/>
        <v>-5.4915922000000137</v>
      </c>
      <c r="J41" s="68">
        <f t="shared" si="30"/>
        <v>139.72380929999997</v>
      </c>
      <c r="K41" s="68">
        <f t="shared" si="30"/>
        <v>-204.93426608999994</v>
      </c>
      <c r="L41" s="68">
        <f t="shared" si="30"/>
        <v>-148.45872549000001</v>
      </c>
      <c r="M41" s="68">
        <f t="shared" si="30"/>
        <v>-195</v>
      </c>
      <c r="N41" s="68">
        <f t="shared" si="30"/>
        <v>-162</v>
      </c>
      <c r="O41" s="68">
        <f t="shared" si="30"/>
        <v>15</v>
      </c>
      <c r="P41" s="68">
        <f t="shared" si="30"/>
        <v>154</v>
      </c>
      <c r="Q41" s="68">
        <f t="shared" si="30"/>
        <v>556</v>
      </c>
      <c r="R41" s="68">
        <f t="shared" si="30"/>
        <v>-486</v>
      </c>
      <c r="S41" s="68">
        <f t="shared" si="30"/>
        <v>41</v>
      </c>
      <c r="T41" s="68">
        <f t="shared" si="30"/>
        <v>65</v>
      </c>
      <c r="U41" s="68">
        <f t="shared" si="30"/>
        <v>77</v>
      </c>
      <c r="V41" s="68">
        <f t="shared" si="30"/>
        <v>62</v>
      </c>
      <c r="W41" s="68">
        <f t="shared" si="30"/>
        <v>104</v>
      </c>
      <c r="X41" s="68">
        <f t="shared" si="30"/>
        <v>347</v>
      </c>
      <c r="Y41" s="68">
        <f t="shared" si="30"/>
        <v>81.400000000000006</v>
      </c>
      <c r="Z41" s="68">
        <f t="shared" si="30"/>
        <v>692.8</v>
      </c>
      <c r="AA41" s="68">
        <f t="shared" si="30"/>
        <v>504.2</v>
      </c>
      <c r="AB41" s="68">
        <f t="shared" si="30"/>
        <v>379.29046772999999</v>
      </c>
      <c r="AC41" s="68">
        <f t="shared" si="30"/>
        <v>948.42196204000004</v>
      </c>
      <c r="AD41" s="68">
        <f t="shared" si="30"/>
        <v>554</v>
      </c>
      <c r="AE41" s="68">
        <f t="shared" si="30"/>
        <v>374.39606387999999</v>
      </c>
      <c r="AF41" s="68">
        <f t="shared" si="30"/>
        <v>425.21855426000002</v>
      </c>
      <c r="AG41" s="68">
        <f t="shared" si="30"/>
        <v>525.81248159999996</v>
      </c>
      <c r="AH41" s="68">
        <f t="shared" si="30"/>
        <v>506.50841716999997</v>
      </c>
      <c r="AI41" s="68">
        <f t="shared" si="30"/>
        <v>502.23917160999997</v>
      </c>
      <c r="AJ41" s="68">
        <f t="shared" si="30"/>
        <v>376.59928105</v>
      </c>
      <c r="AK41" s="68">
        <f t="shared" si="30"/>
        <v>354.70109131000004</v>
      </c>
      <c r="AL41" s="68">
        <f t="shared" si="30"/>
        <v>342</v>
      </c>
      <c r="AM41" s="68">
        <f t="shared" si="30"/>
        <v>144</v>
      </c>
      <c r="AN41" s="68">
        <f t="shared" ref="AN41:AY41" si="31">+AN8+AN17+AN24</f>
        <v>612</v>
      </c>
      <c r="AO41" s="68">
        <f t="shared" si="31"/>
        <v>910</v>
      </c>
      <c r="AP41" s="68">
        <f t="shared" si="31"/>
        <v>262</v>
      </c>
      <c r="AQ41" s="68">
        <f t="shared" si="31"/>
        <v>-126</v>
      </c>
      <c r="AR41" s="68">
        <f t="shared" si="31"/>
        <v>-328</v>
      </c>
      <c r="AS41" s="68">
        <f t="shared" si="31"/>
        <v>-475</v>
      </c>
      <c r="AT41" s="68">
        <f t="shared" si="31"/>
        <v>-250</v>
      </c>
      <c r="AU41" s="68">
        <f t="shared" si="31"/>
        <v>-165</v>
      </c>
      <c r="AV41" s="68">
        <f t="shared" si="31"/>
        <v>-623</v>
      </c>
      <c r="AW41" s="68">
        <f t="shared" si="31"/>
        <v>-599</v>
      </c>
      <c r="AX41" s="68">
        <f t="shared" si="31"/>
        <v>-609</v>
      </c>
      <c r="AY41" s="68">
        <f t="shared" si="31"/>
        <v>-624</v>
      </c>
      <c r="AZ41" s="68">
        <f t="shared" ref="AZ41:BK41" si="32">+AZ10+AZ17+AZ24</f>
        <v>-257</v>
      </c>
      <c r="BA41" s="68">
        <f t="shared" si="32"/>
        <v>263</v>
      </c>
      <c r="BB41" s="68">
        <f t="shared" si="32"/>
        <v>-139</v>
      </c>
      <c r="BC41" s="68">
        <f t="shared" si="32"/>
        <v>-389</v>
      </c>
      <c r="BD41" s="68">
        <f t="shared" si="32"/>
        <v>-476</v>
      </c>
      <c r="BE41" s="68">
        <f t="shared" si="32"/>
        <v>-330</v>
      </c>
      <c r="BF41" s="68">
        <f t="shared" si="32"/>
        <v>-149</v>
      </c>
      <c r="BG41" s="68">
        <f t="shared" si="32"/>
        <v>-396</v>
      </c>
      <c r="BH41" s="68">
        <f t="shared" si="32"/>
        <v>-533</v>
      </c>
      <c r="BI41" s="68">
        <f t="shared" si="32"/>
        <v>-744</v>
      </c>
      <c r="BJ41" s="68">
        <f t="shared" si="32"/>
        <v>-714</v>
      </c>
      <c r="BK41" s="68">
        <f t="shared" si="32"/>
        <v>-587</v>
      </c>
      <c r="BL41" s="68">
        <f t="shared" ref="BL41:CA41" si="33">+BL10+BL24</f>
        <v>-568</v>
      </c>
      <c r="BM41" s="68">
        <f t="shared" si="33"/>
        <v>60</v>
      </c>
      <c r="BN41" s="68">
        <f t="shared" si="33"/>
        <v>-333</v>
      </c>
      <c r="BO41" s="68">
        <f t="shared" si="33"/>
        <v>-528</v>
      </c>
      <c r="BP41" s="68">
        <f t="shared" si="33"/>
        <v>-413</v>
      </c>
      <c r="BQ41" s="68">
        <f t="shared" si="33"/>
        <v>-577</v>
      </c>
      <c r="BR41" s="68">
        <f t="shared" si="33"/>
        <v>104</v>
      </c>
      <c r="BS41" s="68">
        <f t="shared" si="33"/>
        <v>-128</v>
      </c>
      <c r="BT41" s="68">
        <f t="shared" si="33"/>
        <v>-232</v>
      </c>
      <c r="BU41" s="68">
        <f t="shared" si="33"/>
        <v>10</v>
      </c>
      <c r="BV41" s="68">
        <f>+BV10+BV24</f>
        <v>-210</v>
      </c>
      <c r="BW41" s="68">
        <f t="shared" si="33"/>
        <v>-115</v>
      </c>
      <c r="BX41" s="68">
        <f t="shared" si="33"/>
        <v>161</v>
      </c>
      <c r="BY41" s="68">
        <f t="shared" si="33"/>
        <v>388</v>
      </c>
      <c r="BZ41" s="68">
        <f t="shared" si="33"/>
        <v>-305</v>
      </c>
      <c r="CA41" s="97">
        <f t="shared" si="33"/>
        <v>-125</v>
      </c>
      <c r="CB41" s="44">
        <f t="shared" ref="CB41:CC41" si="34">+CB10+CB24</f>
        <v>209</v>
      </c>
      <c r="CC41" s="44">
        <f t="shared" si="34"/>
        <v>39</v>
      </c>
      <c r="CD41" s="44">
        <f t="shared" ref="CD41:CE41" si="35">+CD10+CD24</f>
        <v>191</v>
      </c>
      <c r="CE41" s="44">
        <f t="shared" si="35"/>
        <v>-4</v>
      </c>
      <c r="CF41" s="44">
        <f t="shared" ref="CF41" si="36">+CF10+CF24</f>
        <v>127</v>
      </c>
      <c r="CG41" s="44">
        <f>+CG10+CG24</f>
        <v>60</v>
      </c>
      <c r="CH41" s="44">
        <f>+CH10+CH24</f>
        <v>-191</v>
      </c>
      <c r="CI41" s="44">
        <f>+CI10+CI24</f>
        <v>-36</v>
      </c>
      <c r="CJ41" s="22"/>
      <c r="CK41" s="22"/>
      <c r="CL41" s="22"/>
      <c r="CM41" s="22"/>
      <c r="CN41" s="22"/>
      <c r="CO41" s="22"/>
      <c r="CP41" s="22"/>
    </row>
    <row r="42" spans="2:94" s="9" customFormat="1" ht="16.5" customHeight="1" x14ac:dyDescent="0.25">
      <c r="C42" s="9" t="s">
        <v>49</v>
      </c>
      <c r="D42" s="69">
        <f t="shared" ref="D42:AM42" si="37">D25</f>
        <v>33</v>
      </c>
      <c r="E42" s="69">
        <f t="shared" si="37"/>
        <v>50</v>
      </c>
      <c r="F42" s="69">
        <f t="shared" si="37"/>
        <v>59</v>
      </c>
      <c r="G42" s="69">
        <f t="shared" si="37"/>
        <v>26</v>
      </c>
      <c r="H42" s="69">
        <f t="shared" si="37"/>
        <v>15</v>
      </c>
      <c r="I42" s="69">
        <f t="shared" si="37"/>
        <v>7</v>
      </c>
      <c r="J42" s="69">
        <f t="shared" si="37"/>
        <v>168</v>
      </c>
      <c r="K42" s="69">
        <f t="shared" si="37"/>
        <v>145</v>
      </c>
      <c r="L42" s="69">
        <f t="shared" si="37"/>
        <v>2</v>
      </c>
      <c r="M42" s="69">
        <f t="shared" si="37"/>
        <v>45</v>
      </c>
      <c r="N42" s="69">
        <f t="shared" si="37"/>
        <v>74</v>
      </c>
      <c r="O42" s="69">
        <f t="shared" si="37"/>
        <v>83</v>
      </c>
      <c r="P42" s="69">
        <f t="shared" si="37"/>
        <v>59</v>
      </c>
      <c r="Q42" s="69">
        <f t="shared" si="37"/>
        <v>91</v>
      </c>
      <c r="R42" s="69">
        <f t="shared" si="37"/>
        <v>-68</v>
      </c>
      <c r="S42" s="69">
        <f t="shared" si="37"/>
        <v>45</v>
      </c>
      <c r="T42" s="69">
        <f t="shared" si="37"/>
        <v>67</v>
      </c>
      <c r="U42" s="69">
        <f t="shared" si="37"/>
        <v>569</v>
      </c>
      <c r="V42" s="69">
        <f t="shared" si="37"/>
        <v>87</v>
      </c>
      <c r="W42" s="69">
        <f t="shared" si="37"/>
        <v>163</v>
      </c>
      <c r="X42" s="69">
        <f t="shared" si="37"/>
        <v>-153</v>
      </c>
      <c r="Y42" s="69">
        <f t="shared" si="37"/>
        <v>67</v>
      </c>
      <c r="Z42" s="69">
        <f t="shared" si="37"/>
        <v>162</v>
      </c>
      <c r="AA42" s="69">
        <f t="shared" si="37"/>
        <v>143</v>
      </c>
      <c r="AB42" s="69">
        <f t="shared" si="37"/>
        <v>144</v>
      </c>
      <c r="AC42" s="69">
        <f t="shared" si="37"/>
        <v>160</v>
      </c>
      <c r="AD42" s="69">
        <f t="shared" si="37"/>
        <v>101</v>
      </c>
      <c r="AE42" s="69">
        <f t="shared" si="37"/>
        <v>149</v>
      </c>
      <c r="AF42" s="69">
        <f t="shared" si="37"/>
        <v>235</v>
      </c>
      <c r="AG42" s="69">
        <f t="shared" si="37"/>
        <v>178</v>
      </c>
      <c r="AH42" s="69">
        <f t="shared" si="37"/>
        <v>81</v>
      </c>
      <c r="AI42" s="69">
        <f t="shared" si="37"/>
        <v>73</v>
      </c>
      <c r="AJ42" s="69">
        <f t="shared" si="37"/>
        <v>166</v>
      </c>
      <c r="AK42" s="69">
        <f t="shared" si="37"/>
        <v>70</v>
      </c>
      <c r="AL42" s="69">
        <f t="shared" si="37"/>
        <v>65</v>
      </c>
      <c r="AM42" s="69">
        <f t="shared" si="37"/>
        <v>110</v>
      </c>
      <c r="AN42" s="69">
        <f t="shared" ref="AN42:CA42" si="38">+AN25</f>
        <v>584</v>
      </c>
      <c r="AO42" s="69">
        <f t="shared" si="38"/>
        <v>121</v>
      </c>
      <c r="AP42" s="69">
        <f t="shared" si="38"/>
        <v>13</v>
      </c>
      <c r="AQ42" s="69">
        <f t="shared" si="38"/>
        <v>41</v>
      </c>
      <c r="AR42" s="69">
        <f t="shared" si="38"/>
        <v>-57</v>
      </c>
      <c r="AS42" s="69">
        <f t="shared" si="38"/>
        <v>-45</v>
      </c>
      <c r="AT42" s="69">
        <f t="shared" si="38"/>
        <v>-14</v>
      </c>
      <c r="AU42" s="69">
        <f t="shared" si="38"/>
        <v>-13</v>
      </c>
      <c r="AV42" s="69">
        <f t="shared" si="38"/>
        <v>-59</v>
      </c>
      <c r="AW42" s="69">
        <f t="shared" si="38"/>
        <v>-53</v>
      </c>
      <c r="AX42" s="69">
        <f t="shared" si="38"/>
        <v>-14</v>
      </c>
      <c r="AY42" s="69">
        <f t="shared" si="38"/>
        <v>201</v>
      </c>
      <c r="AZ42" s="69">
        <f t="shared" si="38"/>
        <v>-166</v>
      </c>
      <c r="BA42" s="69">
        <f t="shared" si="38"/>
        <v>84</v>
      </c>
      <c r="BB42" s="69">
        <f t="shared" si="38"/>
        <v>68</v>
      </c>
      <c r="BC42" s="69">
        <f t="shared" si="38"/>
        <v>62</v>
      </c>
      <c r="BD42" s="69">
        <f t="shared" si="38"/>
        <v>25</v>
      </c>
      <c r="BE42" s="69">
        <f t="shared" si="38"/>
        <v>-2</v>
      </c>
      <c r="BF42" s="69">
        <f t="shared" si="38"/>
        <v>9</v>
      </c>
      <c r="BG42" s="69">
        <f t="shared" si="38"/>
        <v>-2</v>
      </c>
      <c r="BH42" s="69">
        <f t="shared" si="38"/>
        <v>6</v>
      </c>
      <c r="BI42" s="69">
        <f t="shared" si="38"/>
        <v>9</v>
      </c>
      <c r="BJ42" s="69">
        <f t="shared" si="38"/>
        <v>78</v>
      </c>
      <c r="BK42" s="69">
        <f t="shared" si="38"/>
        <v>74</v>
      </c>
      <c r="BL42" s="69">
        <f t="shared" si="38"/>
        <v>54</v>
      </c>
      <c r="BM42" s="69">
        <f t="shared" si="38"/>
        <v>104</v>
      </c>
      <c r="BN42" s="69">
        <f t="shared" si="38"/>
        <v>174</v>
      </c>
      <c r="BO42" s="69">
        <f t="shared" si="38"/>
        <v>58</v>
      </c>
      <c r="BP42" s="69">
        <f t="shared" si="38"/>
        <v>35</v>
      </c>
      <c r="BQ42" s="69">
        <f t="shared" si="38"/>
        <v>68</v>
      </c>
      <c r="BR42" s="69">
        <f t="shared" si="38"/>
        <v>93</v>
      </c>
      <c r="BS42" s="69">
        <f t="shared" si="38"/>
        <v>67</v>
      </c>
      <c r="BT42" s="69">
        <f t="shared" si="38"/>
        <v>113</v>
      </c>
      <c r="BU42" s="69">
        <f t="shared" si="38"/>
        <v>26</v>
      </c>
      <c r="BV42" s="69">
        <f t="shared" si="38"/>
        <v>113</v>
      </c>
      <c r="BW42" s="69">
        <f t="shared" si="38"/>
        <v>183</v>
      </c>
      <c r="BX42" s="69">
        <f t="shared" si="38"/>
        <v>177</v>
      </c>
      <c r="BY42" s="69">
        <f t="shared" si="38"/>
        <v>134</v>
      </c>
      <c r="BZ42" s="69">
        <f t="shared" si="38"/>
        <v>304</v>
      </c>
      <c r="CA42" s="98">
        <f t="shared" si="38"/>
        <v>161</v>
      </c>
      <c r="CB42" s="45">
        <f t="shared" ref="CB42:CC42" si="39">+CB25</f>
        <v>148</v>
      </c>
      <c r="CC42" s="45">
        <f t="shared" si="39"/>
        <v>244</v>
      </c>
      <c r="CD42" s="45">
        <f t="shared" ref="CD42:CE42" si="40">+CD25</f>
        <v>184</v>
      </c>
      <c r="CE42" s="45">
        <f t="shared" si="40"/>
        <v>175</v>
      </c>
      <c r="CF42" s="45">
        <f t="shared" ref="CF42:CG42" si="41">+CF25</f>
        <v>267</v>
      </c>
      <c r="CG42" s="45">
        <f t="shared" si="41"/>
        <v>1301</v>
      </c>
      <c r="CH42" s="45">
        <f t="shared" ref="CH42:CI42" si="42">+CH25</f>
        <v>910</v>
      </c>
      <c r="CI42" s="45">
        <f t="shared" ref="CI42" si="43">+CI25</f>
        <v>293</v>
      </c>
      <c r="CJ42" s="22"/>
      <c r="CK42" s="22"/>
      <c r="CL42" s="22"/>
      <c r="CM42" s="22"/>
      <c r="CN42" s="22"/>
      <c r="CO42" s="22"/>
      <c r="CP42" s="22"/>
    </row>
    <row r="43" spans="2:94" s="9" customFormat="1" ht="16.5" customHeight="1" x14ac:dyDescent="0.25">
      <c r="C43" s="9" t="s">
        <v>50</v>
      </c>
      <c r="D43" s="68">
        <f t="shared" ref="D43:AM43" si="44">D41+D42</f>
        <v>-72.172744010000201</v>
      </c>
      <c r="E43" s="68">
        <f t="shared" si="44"/>
        <v>329</v>
      </c>
      <c r="F43" s="68">
        <f t="shared" si="44"/>
        <v>2.8969150399999535</v>
      </c>
      <c r="G43" s="68">
        <f t="shared" si="44"/>
        <v>-279.79726817999995</v>
      </c>
      <c r="H43" s="68">
        <f t="shared" si="44"/>
        <v>-85.739735660000065</v>
      </c>
      <c r="I43" s="68">
        <f t="shared" si="44"/>
        <v>1.5084077999999863</v>
      </c>
      <c r="J43" s="68">
        <f t="shared" si="44"/>
        <v>307.72380929999997</v>
      </c>
      <c r="K43" s="68">
        <f t="shared" si="44"/>
        <v>-59.934266089999937</v>
      </c>
      <c r="L43" s="68">
        <f t="shared" si="44"/>
        <v>-146.45872549000001</v>
      </c>
      <c r="M43" s="68">
        <f t="shared" si="44"/>
        <v>-150</v>
      </c>
      <c r="N43" s="68">
        <f t="shared" si="44"/>
        <v>-88</v>
      </c>
      <c r="O43" s="68">
        <f t="shared" si="44"/>
        <v>98</v>
      </c>
      <c r="P43" s="68">
        <f t="shared" si="44"/>
        <v>213</v>
      </c>
      <c r="Q43" s="68">
        <f t="shared" si="44"/>
        <v>647</v>
      </c>
      <c r="R43" s="68">
        <f t="shared" si="44"/>
        <v>-554</v>
      </c>
      <c r="S43" s="68">
        <f t="shared" si="44"/>
        <v>86</v>
      </c>
      <c r="T43" s="68">
        <f t="shared" si="44"/>
        <v>132</v>
      </c>
      <c r="U43" s="68">
        <f t="shared" si="44"/>
        <v>646</v>
      </c>
      <c r="V43" s="68">
        <f t="shared" si="44"/>
        <v>149</v>
      </c>
      <c r="W43" s="68">
        <f t="shared" si="44"/>
        <v>267</v>
      </c>
      <c r="X43" s="68">
        <f t="shared" si="44"/>
        <v>194</v>
      </c>
      <c r="Y43" s="68">
        <f t="shared" si="44"/>
        <v>148.4</v>
      </c>
      <c r="Z43" s="68">
        <f t="shared" si="44"/>
        <v>854.8</v>
      </c>
      <c r="AA43" s="68">
        <f t="shared" si="44"/>
        <v>647.20000000000005</v>
      </c>
      <c r="AB43" s="68">
        <f t="shared" si="44"/>
        <v>523.29046773000005</v>
      </c>
      <c r="AC43" s="68">
        <f t="shared" si="44"/>
        <v>1108.4219620399999</v>
      </c>
      <c r="AD43" s="68">
        <f t="shared" si="44"/>
        <v>655</v>
      </c>
      <c r="AE43" s="68">
        <f t="shared" si="44"/>
        <v>523.39606387999993</v>
      </c>
      <c r="AF43" s="68">
        <f t="shared" si="44"/>
        <v>660.21855426000002</v>
      </c>
      <c r="AG43" s="68">
        <f t="shared" si="44"/>
        <v>703.81248159999996</v>
      </c>
      <c r="AH43" s="68">
        <f t="shared" si="44"/>
        <v>587.50841717000003</v>
      </c>
      <c r="AI43" s="68">
        <f t="shared" si="44"/>
        <v>575.23917160999997</v>
      </c>
      <c r="AJ43" s="68">
        <f t="shared" si="44"/>
        <v>542.59928104999995</v>
      </c>
      <c r="AK43" s="68">
        <f t="shared" si="44"/>
        <v>424.70109131000004</v>
      </c>
      <c r="AL43" s="68">
        <f t="shared" si="44"/>
        <v>407</v>
      </c>
      <c r="AM43" s="68">
        <f t="shared" si="44"/>
        <v>254</v>
      </c>
      <c r="AN43" s="68">
        <f t="shared" ref="AN43:CA43" si="45">+AN41+AN42</f>
        <v>1196</v>
      </c>
      <c r="AO43" s="68">
        <f t="shared" si="45"/>
        <v>1031</v>
      </c>
      <c r="AP43" s="68">
        <f t="shared" si="45"/>
        <v>275</v>
      </c>
      <c r="AQ43" s="68">
        <f t="shared" si="45"/>
        <v>-85</v>
      </c>
      <c r="AR43" s="68">
        <f t="shared" si="45"/>
        <v>-385</v>
      </c>
      <c r="AS43" s="68">
        <f t="shared" si="45"/>
        <v>-520</v>
      </c>
      <c r="AT43" s="68">
        <f t="shared" si="45"/>
        <v>-264</v>
      </c>
      <c r="AU43" s="68">
        <f t="shared" si="45"/>
        <v>-178</v>
      </c>
      <c r="AV43" s="68">
        <f t="shared" si="45"/>
        <v>-682</v>
      </c>
      <c r="AW43" s="68">
        <f t="shared" si="45"/>
        <v>-652</v>
      </c>
      <c r="AX43" s="68">
        <f t="shared" si="45"/>
        <v>-623</v>
      </c>
      <c r="AY43" s="68">
        <f t="shared" si="45"/>
        <v>-423</v>
      </c>
      <c r="AZ43" s="68">
        <f t="shared" si="45"/>
        <v>-423</v>
      </c>
      <c r="BA43" s="68">
        <f t="shared" si="45"/>
        <v>347</v>
      </c>
      <c r="BB43" s="68">
        <f t="shared" si="45"/>
        <v>-71</v>
      </c>
      <c r="BC43" s="68">
        <f t="shared" si="45"/>
        <v>-327</v>
      </c>
      <c r="BD43" s="68">
        <f t="shared" si="45"/>
        <v>-451</v>
      </c>
      <c r="BE43" s="68">
        <f t="shared" si="45"/>
        <v>-332</v>
      </c>
      <c r="BF43" s="68">
        <f t="shared" si="45"/>
        <v>-140</v>
      </c>
      <c r="BG43" s="68">
        <f t="shared" si="45"/>
        <v>-398</v>
      </c>
      <c r="BH43" s="68">
        <f t="shared" si="45"/>
        <v>-527</v>
      </c>
      <c r="BI43" s="68">
        <f t="shared" si="45"/>
        <v>-735</v>
      </c>
      <c r="BJ43" s="68">
        <f t="shared" si="45"/>
        <v>-636</v>
      </c>
      <c r="BK43" s="68">
        <f t="shared" si="45"/>
        <v>-513</v>
      </c>
      <c r="BL43" s="68">
        <f t="shared" si="45"/>
        <v>-514</v>
      </c>
      <c r="BM43" s="68">
        <f t="shared" si="45"/>
        <v>164</v>
      </c>
      <c r="BN43" s="68">
        <f t="shared" si="45"/>
        <v>-159</v>
      </c>
      <c r="BO43" s="68">
        <f t="shared" si="45"/>
        <v>-470</v>
      </c>
      <c r="BP43" s="68">
        <f t="shared" si="45"/>
        <v>-378</v>
      </c>
      <c r="BQ43" s="68">
        <f t="shared" si="45"/>
        <v>-509</v>
      </c>
      <c r="BR43" s="68">
        <f t="shared" si="45"/>
        <v>197</v>
      </c>
      <c r="BS43" s="68">
        <f t="shared" si="45"/>
        <v>-61</v>
      </c>
      <c r="BT43" s="68">
        <f t="shared" si="45"/>
        <v>-119</v>
      </c>
      <c r="BU43" s="68">
        <f t="shared" si="45"/>
        <v>36</v>
      </c>
      <c r="BV43" s="68">
        <f t="shared" si="45"/>
        <v>-97</v>
      </c>
      <c r="BW43" s="68">
        <f t="shared" si="45"/>
        <v>68</v>
      </c>
      <c r="BX43" s="68">
        <f t="shared" si="45"/>
        <v>338</v>
      </c>
      <c r="BY43" s="68">
        <f t="shared" si="45"/>
        <v>522</v>
      </c>
      <c r="BZ43" s="68">
        <f t="shared" si="45"/>
        <v>-1</v>
      </c>
      <c r="CA43" s="97">
        <f t="shared" si="45"/>
        <v>36</v>
      </c>
      <c r="CB43" s="44">
        <f t="shared" ref="CB43:CC43" si="46">+CB41+CB42</f>
        <v>357</v>
      </c>
      <c r="CC43" s="44">
        <f t="shared" si="46"/>
        <v>283</v>
      </c>
      <c r="CD43" s="44">
        <f t="shared" ref="CD43:CE43" si="47">+CD41+CD42</f>
        <v>375</v>
      </c>
      <c r="CE43" s="44">
        <f t="shared" si="47"/>
        <v>171</v>
      </c>
      <c r="CF43" s="44">
        <f t="shared" ref="CF43:CG43" si="48">+CF41+CF42</f>
        <v>394</v>
      </c>
      <c r="CG43" s="44">
        <f t="shared" si="48"/>
        <v>1361</v>
      </c>
      <c r="CH43" s="44">
        <f t="shared" ref="CH43:CI43" si="49">+CH41+CH42</f>
        <v>719</v>
      </c>
      <c r="CI43" s="44">
        <f t="shared" ref="CI43" si="50">+CI41+CI42</f>
        <v>257</v>
      </c>
      <c r="CJ43" s="22"/>
      <c r="CK43" s="22"/>
      <c r="CL43" s="22"/>
      <c r="CM43" s="22"/>
      <c r="CN43" s="22"/>
      <c r="CO43" s="22"/>
      <c r="CP43" s="22"/>
    </row>
    <row r="44" spans="2:94" s="9" customFormat="1" ht="16.5" customHeight="1" x14ac:dyDescent="0.25">
      <c r="C44" s="9" t="s">
        <v>39</v>
      </c>
      <c r="D44" s="69">
        <f t="shared" ref="D44:AR44" si="51">D27</f>
        <v>-120.63415124759362</v>
      </c>
      <c r="E44" s="69">
        <f t="shared" si="51"/>
        <v>19.659790036870149</v>
      </c>
      <c r="F44" s="69">
        <f t="shared" si="51"/>
        <v>-6.0567123029396441</v>
      </c>
      <c r="G44" s="69">
        <f t="shared" si="51"/>
        <v>-98</v>
      </c>
      <c r="H44" s="69">
        <f t="shared" si="51"/>
        <v>-411.36991199802054</v>
      </c>
      <c r="I44" s="69">
        <f t="shared" si="51"/>
        <v>329</v>
      </c>
      <c r="J44" s="69">
        <f t="shared" si="51"/>
        <v>-1090.4756050300107</v>
      </c>
      <c r="K44" s="69">
        <f t="shared" si="51"/>
        <v>-13.331942715541793</v>
      </c>
      <c r="L44" s="69">
        <f t="shared" si="51"/>
        <v>-28.033544895980516</v>
      </c>
      <c r="M44" s="69">
        <f t="shared" si="51"/>
        <v>-37</v>
      </c>
      <c r="N44" s="69">
        <f t="shared" si="51"/>
        <v>1</v>
      </c>
      <c r="O44" s="69">
        <f t="shared" si="51"/>
        <v>-36</v>
      </c>
      <c r="P44" s="69">
        <f t="shared" si="51"/>
        <v>-42</v>
      </c>
      <c r="Q44" s="69">
        <f t="shared" si="51"/>
        <v>-21</v>
      </c>
      <c r="R44" s="69">
        <f t="shared" si="51"/>
        <v>-23</v>
      </c>
      <c r="S44" s="69">
        <f t="shared" si="51"/>
        <v>2476</v>
      </c>
      <c r="T44" s="69">
        <f t="shared" si="51"/>
        <v>78</v>
      </c>
      <c r="U44" s="69">
        <f t="shared" si="51"/>
        <v>-12</v>
      </c>
      <c r="V44" s="69">
        <f t="shared" si="51"/>
        <v>-123</v>
      </c>
      <c r="W44" s="69">
        <f t="shared" si="51"/>
        <v>-155</v>
      </c>
      <c r="X44" s="69">
        <f t="shared" si="51"/>
        <v>-41</v>
      </c>
      <c r="Y44" s="69">
        <f t="shared" si="51"/>
        <v>-53</v>
      </c>
      <c r="Z44" s="69">
        <f t="shared" si="51"/>
        <v>59</v>
      </c>
      <c r="AA44" s="69">
        <f t="shared" si="51"/>
        <v>-81</v>
      </c>
      <c r="AB44" s="69">
        <f t="shared" si="51"/>
        <v>-62.350732398617765</v>
      </c>
      <c r="AC44" s="69">
        <f t="shared" si="51"/>
        <v>-204.20471068197151</v>
      </c>
      <c r="AD44" s="69">
        <f t="shared" si="51"/>
        <v>-54</v>
      </c>
      <c r="AE44" s="69">
        <f t="shared" si="51"/>
        <v>6.5841187599998534</v>
      </c>
      <c r="AF44" s="69">
        <f t="shared" si="51"/>
        <v>619.78880854999966</v>
      </c>
      <c r="AG44" s="69">
        <f t="shared" si="51"/>
        <v>-9.5146323099997403</v>
      </c>
      <c r="AH44" s="69">
        <f t="shared" si="51"/>
        <v>-39.005835469999965</v>
      </c>
      <c r="AI44" s="69">
        <f t="shared" si="51"/>
        <v>-56.718049400000041</v>
      </c>
      <c r="AJ44" s="69">
        <f t="shared" si="51"/>
        <v>68.011368067260037</v>
      </c>
      <c r="AK44" s="69">
        <f t="shared" si="51"/>
        <v>-352.61705014625215</v>
      </c>
      <c r="AL44" s="69">
        <f t="shared" si="51"/>
        <v>-190</v>
      </c>
      <c r="AM44" s="69">
        <f t="shared" si="51"/>
        <v>-33</v>
      </c>
      <c r="AN44" s="69">
        <f t="shared" si="51"/>
        <v>-76</v>
      </c>
      <c r="AO44" s="69">
        <f t="shared" si="51"/>
        <v>-20</v>
      </c>
      <c r="AP44" s="69">
        <f t="shared" si="51"/>
        <v>-331</v>
      </c>
      <c r="AQ44" s="69">
        <f t="shared" si="51"/>
        <v>-11</v>
      </c>
      <c r="AR44" s="69">
        <f t="shared" si="51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52">+BL27</f>
        <v>209</v>
      </c>
      <c r="BM44" s="69">
        <f t="shared" si="52"/>
        <v>-22</v>
      </c>
      <c r="BN44" s="69">
        <f t="shared" si="52"/>
        <v>-167</v>
      </c>
      <c r="BO44" s="69">
        <f t="shared" si="52"/>
        <v>140</v>
      </c>
      <c r="BP44" s="69">
        <f t="shared" si="52"/>
        <v>-49</v>
      </c>
      <c r="BQ44" s="69">
        <f t="shared" si="52"/>
        <v>-262</v>
      </c>
      <c r="BR44" s="69">
        <f t="shared" si="52"/>
        <v>-126</v>
      </c>
      <c r="BS44" s="69">
        <f t="shared" si="52"/>
        <v>-50</v>
      </c>
      <c r="BT44" s="69">
        <f t="shared" si="52"/>
        <v>-130</v>
      </c>
      <c r="BU44" s="69">
        <f t="shared" si="52"/>
        <v>194</v>
      </c>
      <c r="BV44" s="69">
        <f t="shared" si="52"/>
        <v>-16</v>
      </c>
      <c r="BW44" s="69">
        <f t="shared" si="52"/>
        <v>-110</v>
      </c>
      <c r="BX44" s="69">
        <f t="shared" si="52"/>
        <v>-98</v>
      </c>
      <c r="BY44" s="69">
        <f t="shared" si="52"/>
        <v>530</v>
      </c>
      <c r="BZ44" s="69">
        <f t="shared" si="52"/>
        <v>3094</v>
      </c>
      <c r="CA44" s="98">
        <f t="shared" si="52"/>
        <v>-323</v>
      </c>
      <c r="CB44" s="45">
        <f t="shared" si="52"/>
        <v>19</v>
      </c>
      <c r="CC44" s="45">
        <f t="shared" ref="CC44:CD44" si="53">+CC27</f>
        <v>-18</v>
      </c>
      <c r="CD44" s="45">
        <f t="shared" si="53"/>
        <v>725</v>
      </c>
      <c r="CE44" s="45">
        <f t="shared" ref="CE44:CF44" si="54">+CE27</f>
        <v>352</v>
      </c>
      <c r="CF44" s="45">
        <f t="shared" si="54"/>
        <v>475</v>
      </c>
      <c r="CG44" s="45">
        <f t="shared" ref="CG44" si="55">+CG27</f>
        <v>-357</v>
      </c>
      <c r="CH44" s="45">
        <f t="shared" ref="CH44:CI44" si="56">+CH27</f>
        <v>-121</v>
      </c>
      <c r="CI44" s="45">
        <f t="shared" ref="CI44" si="57">+CI27</f>
        <v>-42</v>
      </c>
      <c r="CJ44" s="22"/>
      <c r="CK44" s="22"/>
      <c r="CL44" s="22"/>
      <c r="CM44" s="22"/>
      <c r="CN44" s="22"/>
      <c r="CO44" s="22"/>
      <c r="CP44" s="22"/>
    </row>
    <row r="45" spans="2:94" s="9" customFormat="1" ht="16.5" customHeight="1" x14ac:dyDescent="0.25">
      <c r="C45" s="9" t="s">
        <v>51</v>
      </c>
      <c r="D45" s="68">
        <f t="shared" ref="D45:AI45" si="58">D43+D44</f>
        <v>-192.80689525759382</v>
      </c>
      <c r="E45" s="68">
        <f t="shared" si="58"/>
        <v>348.65979003687016</v>
      </c>
      <c r="F45" s="68">
        <f t="shared" si="58"/>
        <v>-3.1597972629396907</v>
      </c>
      <c r="G45" s="68">
        <f t="shared" si="58"/>
        <v>-377.79726817999995</v>
      </c>
      <c r="H45" s="68">
        <f t="shared" si="58"/>
        <v>-497.10964765802061</v>
      </c>
      <c r="I45" s="68">
        <f t="shared" si="58"/>
        <v>330.50840779999999</v>
      </c>
      <c r="J45" s="68">
        <f t="shared" si="58"/>
        <v>-782.75179573001071</v>
      </c>
      <c r="K45" s="68">
        <f t="shared" si="58"/>
        <v>-73.266208805541737</v>
      </c>
      <c r="L45" s="68">
        <f t="shared" si="58"/>
        <v>-174.49227038598053</v>
      </c>
      <c r="M45" s="68">
        <f t="shared" si="58"/>
        <v>-187</v>
      </c>
      <c r="N45" s="68">
        <f t="shared" si="58"/>
        <v>-87</v>
      </c>
      <c r="O45" s="68">
        <f t="shared" si="58"/>
        <v>62</v>
      </c>
      <c r="P45" s="68">
        <f t="shared" si="58"/>
        <v>171</v>
      </c>
      <c r="Q45" s="68">
        <f t="shared" si="58"/>
        <v>626</v>
      </c>
      <c r="R45" s="68">
        <f t="shared" si="58"/>
        <v>-577</v>
      </c>
      <c r="S45" s="68">
        <f t="shared" si="58"/>
        <v>2562</v>
      </c>
      <c r="T45" s="68">
        <f t="shared" si="58"/>
        <v>210</v>
      </c>
      <c r="U45" s="68">
        <f t="shared" si="58"/>
        <v>634</v>
      </c>
      <c r="V45" s="68">
        <f t="shared" si="58"/>
        <v>26</v>
      </c>
      <c r="W45" s="68">
        <f t="shared" si="58"/>
        <v>112</v>
      </c>
      <c r="X45" s="68">
        <f t="shared" si="58"/>
        <v>153</v>
      </c>
      <c r="Y45" s="68">
        <f t="shared" si="58"/>
        <v>95.4</v>
      </c>
      <c r="Z45" s="68">
        <f t="shared" si="58"/>
        <v>913.8</v>
      </c>
      <c r="AA45" s="68">
        <f t="shared" si="58"/>
        <v>566.20000000000005</v>
      </c>
      <c r="AB45" s="68">
        <f t="shared" si="58"/>
        <v>460.93973533138228</v>
      </c>
      <c r="AC45" s="68">
        <f t="shared" si="58"/>
        <v>904.21725135802842</v>
      </c>
      <c r="AD45" s="68">
        <f t="shared" si="58"/>
        <v>601</v>
      </c>
      <c r="AE45" s="68">
        <f t="shared" si="58"/>
        <v>529.98018263999984</v>
      </c>
      <c r="AF45" s="68">
        <f t="shared" si="58"/>
        <v>1280.0073628099997</v>
      </c>
      <c r="AG45" s="68">
        <f t="shared" si="58"/>
        <v>694.29784929000016</v>
      </c>
      <c r="AH45" s="68">
        <f t="shared" si="58"/>
        <v>548.50258170000006</v>
      </c>
      <c r="AI45" s="68">
        <f t="shared" si="58"/>
        <v>518.52112220999993</v>
      </c>
      <c r="AJ45" s="68">
        <f t="shared" ref="AJ45:BK45" si="59">AJ43+AJ44</f>
        <v>610.61064911725998</v>
      </c>
      <c r="AK45" s="68">
        <f t="shared" si="59"/>
        <v>72.084041163747884</v>
      </c>
      <c r="AL45" s="68">
        <f t="shared" si="59"/>
        <v>217</v>
      </c>
      <c r="AM45" s="68">
        <f t="shared" si="59"/>
        <v>221</v>
      </c>
      <c r="AN45" s="68">
        <f t="shared" si="59"/>
        <v>1120</v>
      </c>
      <c r="AO45" s="68">
        <f t="shared" si="59"/>
        <v>1011</v>
      </c>
      <c r="AP45" s="68">
        <f t="shared" si="59"/>
        <v>-56</v>
      </c>
      <c r="AQ45" s="68">
        <f t="shared" si="59"/>
        <v>-96</v>
      </c>
      <c r="AR45" s="68">
        <f t="shared" si="59"/>
        <v>-332</v>
      </c>
      <c r="AS45" s="68">
        <f t="shared" si="59"/>
        <v>-696</v>
      </c>
      <c r="AT45" s="68">
        <f t="shared" si="59"/>
        <v>-312</v>
      </c>
      <c r="AU45" s="68">
        <f t="shared" si="59"/>
        <v>-232</v>
      </c>
      <c r="AV45" s="68">
        <f t="shared" si="59"/>
        <v>-718</v>
      </c>
      <c r="AW45" s="68">
        <f t="shared" si="59"/>
        <v>-699</v>
      </c>
      <c r="AX45" s="68">
        <f t="shared" si="59"/>
        <v>-681</v>
      </c>
      <c r="AY45" s="68">
        <f t="shared" si="59"/>
        <v>-453</v>
      </c>
      <c r="AZ45" s="68">
        <f t="shared" si="59"/>
        <v>-433</v>
      </c>
      <c r="BA45" s="68">
        <f t="shared" si="59"/>
        <v>433</v>
      </c>
      <c r="BB45" s="68">
        <f t="shared" si="59"/>
        <v>-49</v>
      </c>
      <c r="BC45" s="68">
        <f t="shared" si="59"/>
        <v>-485</v>
      </c>
      <c r="BD45" s="68">
        <f t="shared" si="59"/>
        <v>-466</v>
      </c>
      <c r="BE45" s="68">
        <f t="shared" si="59"/>
        <v>114</v>
      </c>
      <c r="BF45" s="68">
        <f t="shared" si="59"/>
        <v>-64</v>
      </c>
      <c r="BG45" s="68">
        <f t="shared" si="59"/>
        <v>-489</v>
      </c>
      <c r="BH45" s="68">
        <f t="shared" si="59"/>
        <v>-505</v>
      </c>
      <c r="BI45" s="68">
        <f t="shared" si="59"/>
        <v>-679</v>
      </c>
      <c r="BJ45" s="68">
        <f t="shared" si="59"/>
        <v>-728</v>
      </c>
      <c r="BK45" s="68">
        <f t="shared" si="59"/>
        <v>-663</v>
      </c>
      <c r="BL45" s="68">
        <f t="shared" ref="BL45:CB45" si="60">+BL43+BL44</f>
        <v>-305</v>
      </c>
      <c r="BM45" s="68">
        <f t="shared" si="60"/>
        <v>142</v>
      </c>
      <c r="BN45" s="68">
        <f t="shared" si="60"/>
        <v>-326</v>
      </c>
      <c r="BO45" s="68">
        <f t="shared" si="60"/>
        <v>-330</v>
      </c>
      <c r="BP45" s="68">
        <f t="shared" si="60"/>
        <v>-427</v>
      </c>
      <c r="BQ45" s="68">
        <f t="shared" si="60"/>
        <v>-771</v>
      </c>
      <c r="BR45" s="68">
        <f t="shared" si="60"/>
        <v>71</v>
      </c>
      <c r="BS45" s="68">
        <f t="shared" si="60"/>
        <v>-111</v>
      </c>
      <c r="BT45" s="68">
        <f t="shared" si="60"/>
        <v>-249</v>
      </c>
      <c r="BU45" s="68">
        <f t="shared" si="60"/>
        <v>230</v>
      </c>
      <c r="BV45" s="68">
        <f t="shared" si="60"/>
        <v>-113</v>
      </c>
      <c r="BW45" s="68">
        <f t="shared" si="60"/>
        <v>-42</v>
      </c>
      <c r="BX45" s="68">
        <f t="shared" si="60"/>
        <v>240</v>
      </c>
      <c r="BY45" s="68">
        <f t="shared" si="60"/>
        <v>1052</v>
      </c>
      <c r="BZ45" s="68">
        <f t="shared" si="60"/>
        <v>3093</v>
      </c>
      <c r="CA45" s="97">
        <f t="shared" si="60"/>
        <v>-287</v>
      </c>
      <c r="CB45" s="42">
        <f t="shared" si="60"/>
        <v>376</v>
      </c>
      <c r="CC45" s="42">
        <f t="shared" ref="CC45:CH45" si="61">+CC43+CC44</f>
        <v>265</v>
      </c>
      <c r="CD45" s="42">
        <f t="shared" si="61"/>
        <v>1100</v>
      </c>
      <c r="CE45" s="42">
        <f t="shared" si="61"/>
        <v>523</v>
      </c>
      <c r="CF45" s="42">
        <f t="shared" si="61"/>
        <v>869</v>
      </c>
      <c r="CG45" s="42">
        <f t="shared" si="61"/>
        <v>1004</v>
      </c>
      <c r="CH45" s="42">
        <f t="shared" si="61"/>
        <v>598</v>
      </c>
      <c r="CI45" s="42">
        <f t="shared" ref="CI45" si="62">+CI43+CI44</f>
        <v>215</v>
      </c>
      <c r="CJ45" s="22"/>
      <c r="CK45" s="22"/>
      <c r="CL45" s="22"/>
      <c r="CM45" s="22"/>
      <c r="CN45" s="22"/>
      <c r="CO45" s="22"/>
      <c r="CP45" s="22"/>
    </row>
    <row r="46" spans="2:94" s="9" customFormat="1" ht="16.5" customHeight="1" x14ac:dyDescent="0.25">
      <c r="C46" s="9" t="s">
        <v>31</v>
      </c>
      <c r="D46" s="69">
        <f t="shared" ref="D46:AA46" si="63">+D47-D45</f>
        <v>-36.193104742406177</v>
      </c>
      <c r="E46" s="69">
        <f t="shared" si="63"/>
        <v>10.340209963129837</v>
      </c>
      <c r="F46" s="69">
        <f t="shared" si="63"/>
        <v>-63.840202737060309</v>
      </c>
      <c r="G46" s="69">
        <f t="shared" si="63"/>
        <v>-108.20273182000005</v>
      </c>
      <c r="H46" s="69">
        <f t="shared" si="63"/>
        <v>12.109647658020606</v>
      </c>
      <c r="I46" s="69">
        <f t="shared" si="63"/>
        <v>38.491592200000014</v>
      </c>
      <c r="J46" s="69">
        <f t="shared" si="63"/>
        <v>91.751795730010713</v>
      </c>
      <c r="K46" s="69">
        <f t="shared" si="63"/>
        <v>-57.733791194458263</v>
      </c>
      <c r="L46" s="69">
        <f t="shared" si="63"/>
        <v>-119.50772961401947</v>
      </c>
      <c r="M46" s="69">
        <f t="shared" si="63"/>
        <v>-27</v>
      </c>
      <c r="N46" s="69">
        <f t="shared" si="63"/>
        <v>96</v>
      </c>
      <c r="O46" s="69">
        <f t="shared" si="63"/>
        <v>140</v>
      </c>
      <c r="P46" s="69">
        <f t="shared" si="63"/>
        <v>55</v>
      </c>
      <c r="Q46" s="69">
        <f t="shared" si="63"/>
        <v>166</v>
      </c>
      <c r="R46" s="69">
        <f t="shared" si="63"/>
        <v>380</v>
      </c>
      <c r="S46" s="69">
        <f t="shared" si="63"/>
        <v>188</v>
      </c>
      <c r="T46" s="69">
        <f t="shared" si="63"/>
        <v>28</v>
      </c>
      <c r="U46" s="69">
        <f t="shared" si="63"/>
        <v>27</v>
      </c>
      <c r="V46" s="69">
        <f t="shared" si="63"/>
        <v>-43</v>
      </c>
      <c r="W46" s="69">
        <f t="shared" si="63"/>
        <v>21</v>
      </c>
      <c r="X46" s="69">
        <f t="shared" si="63"/>
        <v>139</v>
      </c>
      <c r="Y46" s="69">
        <f t="shared" si="63"/>
        <v>163.1</v>
      </c>
      <c r="Z46" s="69">
        <f t="shared" si="63"/>
        <v>240.29999999999995</v>
      </c>
      <c r="AA46" s="69">
        <f t="shared" si="63"/>
        <v>243.29999999999995</v>
      </c>
      <c r="AB46" s="69">
        <f t="shared" ref="AB46:AS46" si="64">AB47-AB45</f>
        <v>-96.000000000000057</v>
      </c>
      <c r="AC46" s="69">
        <f t="shared" si="64"/>
        <v>281.00000000000011</v>
      </c>
      <c r="AD46" s="69">
        <f t="shared" si="64"/>
        <v>150</v>
      </c>
      <c r="AE46" s="69">
        <f t="shared" si="64"/>
        <v>157</v>
      </c>
      <c r="AF46" s="69">
        <f t="shared" si="64"/>
        <v>196</v>
      </c>
      <c r="AG46" s="69">
        <f t="shared" si="64"/>
        <v>59</v>
      </c>
      <c r="AH46" s="69">
        <f t="shared" si="64"/>
        <v>167</v>
      </c>
      <c r="AI46" s="69">
        <f t="shared" si="64"/>
        <v>265</v>
      </c>
      <c r="AJ46" s="69">
        <f t="shared" si="64"/>
        <v>138</v>
      </c>
      <c r="AK46" s="69">
        <f t="shared" si="64"/>
        <v>141</v>
      </c>
      <c r="AL46" s="69">
        <f t="shared" si="64"/>
        <v>330</v>
      </c>
      <c r="AM46" s="69">
        <f t="shared" si="64"/>
        <v>252</v>
      </c>
      <c r="AN46" s="69">
        <f t="shared" si="64"/>
        <v>-51</v>
      </c>
      <c r="AO46" s="69">
        <f t="shared" si="64"/>
        <v>255</v>
      </c>
      <c r="AP46" s="69">
        <f t="shared" si="64"/>
        <v>187</v>
      </c>
      <c r="AQ46" s="69">
        <f t="shared" si="64"/>
        <v>-15</v>
      </c>
      <c r="AR46" s="69">
        <f t="shared" si="64"/>
        <v>305</v>
      </c>
      <c r="AS46" s="69">
        <f t="shared" si="64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65">+BL13</f>
        <v>74</v>
      </c>
      <c r="BM46" s="69">
        <f t="shared" si="65"/>
        <v>201</v>
      </c>
      <c r="BN46" s="69">
        <f t="shared" si="65"/>
        <v>86</v>
      </c>
      <c r="BO46" s="69">
        <f t="shared" si="65"/>
        <v>77</v>
      </c>
      <c r="BP46" s="69">
        <f t="shared" si="65"/>
        <v>125</v>
      </c>
      <c r="BQ46" s="69">
        <f t="shared" si="65"/>
        <v>237</v>
      </c>
      <c r="BR46" s="69">
        <f t="shared" si="65"/>
        <v>-9</v>
      </c>
      <c r="BS46" s="69">
        <f t="shared" si="65"/>
        <v>-31</v>
      </c>
      <c r="BT46" s="69">
        <f t="shared" si="65"/>
        <v>57</v>
      </c>
      <c r="BU46" s="69">
        <f t="shared" si="65"/>
        <v>-33</v>
      </c>
      <c r="BV46" s="69">
        <f t="shared" si="65"/>
        <v>163</v>
      </c>
      <c r="BW46" s="69">
        <f t="shared" si="65"/>
        <v>39</v>
      </c>
      <c r="BX46" s="69">
        <f t="shared" si="65"/>
        <v>-291</v>
      </c>
      <c r="BY46" s="69">
        <f t="shared" si="65"/>
        <v>-128</v>
      </c>
      <c r="BZ46" s="69">
        <f t="shared" si="65"/>
        <v>193</v>
      </c>
      <c r="CA46" s="98">
        <f t="shared" si="65"/>
        <v>-143</v>
      </c>
      <c r="CB46" s="45">
        <f t="shared" ref="CB46:CC46" si="66">+CB13</f>
        <v>-185</v>
      </c>
      <c r="CC46" s="45">
        <f t="shared" si="66"/>
        <v>64</v>
      </c>
      <c r="CD46" s="45">
        <f t="shared" ref="CD46:CE46" si="67">+CD13</f>
        <v>13</v>
      </c>
      <c r="CE46" s="45">
        <f t="shared" si="67"/>
        <v>-88</v>
      </c>
      <c r="CF46" s="45">
        <f t="shared" ref="CF46:CG46" si="68">+CF13</f>
        <v>-32</v>
      </c>
      <c r="CG46" s="45">
        <f t="shared" si="68"/>
        <v>99</v>
      </c>
      <c r="CH46" s="45">
        <f t="shared" ref="CH46:CI46" si="69">+CH13</f>
        <v>155</v>
      </c>
      <c r="CI46" s="45">
        <f t="shared" ref="CI46" si="70">+CI13</f>
        <v>95</v>
      </c>
      <c r="CJ46" s="22"/>
      <c r="CK46" s="22"/>
      <c r="CL46" s="22"/>
      <c r="CM46" s="22"/>
      <c r="CN46" s="22"/>
      <c r="CO46" s="22"/>
      <c r="CP46" s="22"/>
    </row>
    <row r="47" spans="2:94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71">+P14+P21+P28-P38</f>
        <v>226</v>
      </c>
      <c r="Q47" s="68">
        <f t="shared" si="71"/>
        <v>792</v>
      </c>
      <c r="R47" s="68">
        <f t="shared" si="71"/>
        <v>-197</v>
      </c>
      <c r="S47" s="68">
        <f t="shared" si="71"/>
        <v>2750</v>
      </c>
      <c r="T47" s="68">
        <f t="shared" si="71"/>
        <v>238</v>
      </c>
      <c r="U47" s="68">
        <f t="shared" si="71"/>
        <v>661</v>
      </c>
      <c r="V47" s="68">
        <f t="shared" si="71"/>
        <v>-17</v>
      </c>
      <c r="W47" s="68">
        <f t="shared" si="71"/>
        <v>133</v>
      </c>
      <c r="X47" s="68">
        <f t="shared" si="71"/>
        <v>292</v>
      </c>
      <c r="Y47" s="68">
        <f t="shared" si="71"/>
        <v>258.5</v>
      </c>
      <c r="Z47" s="68">
        <f t="shared" si="71"/>
        <v>1154.0999999999999</v>
      </c>
      <c r="AA47" s="68">
        <f t="shared" si="71"/>
        <v>809.5</v>
      </c>
      <c r="AB47" s="68">
        <f t="shared" si="71"/>
        <v>364.93973533138222</v>
      </c>
      <c r="AC47" s="68">
        <f t="shared" si="71"/>
        <v>1185.2172513580285</v>
      </c>
      <c r="AD47" s="68">
        <f t="shared" si="71"/>
        <v>751</v>
      </c>
      <c r="AE47" s="68">
        <f t="shared" si="71"/>
        <v>686.98018263999984</v>
      </c>
      <c r="AF47" s="68">
        <f t="shared" si="71"/>
        <v>1476.0073628099997</v>
      </c>
      <c r="AG47" s="68">
        <f t="shared" si="71"/>
        <v>753.29784929000016</v>
      </c>
      <c r="AH47" s="68">
        <f t="shared" si="71"/>
        <v>715.50258170000006</v>
      </c>
      <c r="AI47" s="68">
        <f t="shared" si="71"/>
        <v>783.52112220999993</v>
      </c>
      <c r="AJ47" s="68">
        <f t="shared" si="71"/>
        <v>748.61064911725998</v>
      </c>
      <c r="AK47" s="68">
        <f t="shared" si="71"/>
        <v>213.08404116374788</v>
      </c>
      <c r="AL47" s="68">
        <f t="shared" si="71"/>
        <v>547</v>
      </c>
      <c r="AM47" s="68">
        <f t="shared" si="71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72">+BK45+BK46</f>
        <v>-517</v>
      </c>
      <c r="BL47" s="68">
        <f t="shared" si="72"/>
        <v>-231</v>
      </c>
      <c r="BM47" s="68">
        <f t="shared" si="72"/>
        <v>343</v>
      </c>
      <c r="BN47" s="68">
        <f t="shared" si="72"/>
        <v>-240</v>
      </c>
      <c r="BO47" s="68">
        <f t="shared" si="72"/>
        <v>-253</v>
      </c>
      <c r="BP47" s="68">
        <f t="shared" si="72"/>
        <v>-302</v>
      </c>
      <c r="BQ47" s="68">
        <f t="shared" si="72"/>
        <v>-534</v>
      </c>
      <c r="BR47" s="68">
        <f t="shared" si="72"/>
        <v>62</v>
      </c>
      <c r="BS47" s="68">
        <f t="shared" si="72"/>
        <v>-142</v>
      </c>
      <c r="BT47" s="68">
        <f t="shared" si="72"/>
        <v>-192</v>
      </c>
      <c r="BU47" s="68">
        <f t="shared" si="72"/>
        <v>197</v>
      </c>
      <c r="BV47" s="68">
        <f>+BV45+BV46</f>
        <v>50</v>
      </c>
      <c r="BW47" s="68">
        <f t="shared" si="72"/>
        <v>-3</v>
      </c>
      <c r="BX47" s="68">
        <f t="shared" si="72"/>
        <v>-51</v>
      </c>
      <c r="BY47" s="68">
        <f t="shared" si="72"/>
        <v>924</v>
      </c>
      <c r="BZ47" s="68">
        <f t="shared" si="72"/>
        <v>3286</v>
      </c>
      <c r="CA47" s="97">
        <f t="shared" si="72"/>
        <v>-430</v>
      </c>
      <c r="CB47" s="42">
        <f t="shared" si="72"/>
        <v>191</v>
      </c>
      <c r="CC47" s="42">
        <f t="shared" ref="CC47:CH47" si="73">+CC45+CC46</f>
        <v>329</v>
      </c>
      <c r="CD47" s="42">
        <f t="shared" si="73"/>
        <v>1113</v>
      </c>
      <c r="CE47" s="42">
        <f t="shared" si="73"/>
        <v>435</v>
      </c>
      <c r="CF47" s="42">
        <f t="shared" si="73"/>
        <v>837</v>
      </c>
      <c r="CG47" s="42">
        <f t="shared" si="73"/>
        <v>1103</v>
      </c>
      <c r="CH47" s="42">
        <f t="shared" si="73"/>
        <v>753</v>
      </c>
      <c r="CI47" s="42">
        <f t="shared" ref="CI47" si="74">+CI45+CI46</f>
        <v>310</v>
      </c>
      <c r="CJ47" s="22"/>
      <c r="CK47" s="22"/>
      <c r="CL47" s="22"/>
      <c r="CM47" s="22"/>
      <c r="CN47" s="22"/>
      <c r="CO47" s="22"/>
      <c r="CP47" s="22"/>
    </row>
    <row r="48" spans="2:94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42"/>
      <c r="CH48" s="42"/>
      <c r="CI48" s="42"/>
      <c r="CJ48" s="22"/>
      <c r="CK48" s="22"/>
      <c r="CL48" s="22"/>
      <c r="CM48" s="22"/>
      <c r="CN48" s="22"/>
      <c r="CO48" s="22"/>
      <c r="CP48" s="22"/>
    </row>
    <row r="49" spans="2:94" s="9" customFormat="1" ht="31.5" x14ac:dyDescent="0.25">
      <c r="C49" s="64" t="s">
        <v>40</v>
      </c>
      <c r="D49" s="68">
        <f t="shared" ref="D49:AI49" si="75">D43-D59-D61</f>
        <v>-81.172744010000201</v>
      </c>
      <c r="E49" s="68">
        <f t="shared" si="75"/>
        <v>329</v>
      </c>
      <c r="F49" s="68">
        <f t="shared" si="75"/>
        <v>30.596915039999953</v>
      </c>
      <c r="G49" s="68">
        <f t="shared" si="75"/>
        <v>-279.79726817999995</v>
      </c>
      <c r="H49" s="68">
        <f t="shared" si="75"/>
        <v>-85.739735660000065</v>
      </c>
      <c r="I49" s="68">
        <f t="shared" si="75"/>
        <v>1.5084077999999863</v>
      </c>
      <c r="J49" s="68">
        <f t="shared" si="75"/>
        <v>307.72380929999997</v>
      </c>
      <c r="K49" s="68">
        <f t="shared" si="75"/>
        <v>-59.934266089999937</v>
      </c>
      <c r="L49" s="68">
        <f t="shared" si="75"/>
        <v>-146.45872549000001</v>
      </c>
      <c r="M49" s="68">
        <f t="shared" si="75"/>
        <v>-145</v>
      </c>
      <c r="N49" s="68">
        <f t="shared" si="75"/>
        <v>-8</v>
      </c>
      <c r="O49" s="68">
        <f t="shared" si="75"/>
        <v>70</v>
      </c>
      <c r="P49" s="68">
        <f t="shared" si="75"/>
        <v>11.599999999999994</v>
      </c>
      <c r="Q49" s="68">
        <f t="shared" si="75"/>
        <v>647</v>
      </c>
      <c r="R49" s="68">
        <f t="shared" si="75"/>
        <v>-533</v>
      </c>
      <c r="S49" s="68">
        <f t="shared" si="75"/>
        <v>-22.700000000000003</v>
      </c>
      <c r="T49" s="68">
        <f t="shared" si="75"/>
        <v>132</v>
      </c>
      <c r="U49" s="68">
        <f t="shared" si="75"/>
        <v>276</v>
      </c>
      <c r="V49" s="68">
        <f t="shared" si="75"/>
        <v>149</v>
      </c>
      <c r="W49" s="68">
        <f t="shared" si="75"/>
        <v>267</v>
      </c>
      <c r="X49" s="68">
        <f t="shared" si="75"/>
        <v>229</v>
      </c>
      <c r="Y49" s="68">
        <f t="shared" si="75"/>
        <v>321.39999999999998</v>
      </c>
      <c r="Z49" s="68">
        <f t="shared" si="75"/>
        <v>649.79999999999995</v>
      </c>
      <c r="AA49" s="68">
        <f t="shared" si="75"/>
        <v>647.20000000000005</v>
      </c>
      <c r="AB49" s="68">
        <f t="shared" si="75"/>
        <v>758.29046773000005</v>
      </c>
      <c r="AC49" s="68">
        <f t="shared" si="75"/>
        <v>1234.4219620399999</v>
      </c>
      <c r="AD49" s="68">
        <f t="shared" si="75"/>
        <v>655</v>
      </c>
      <c r="AE49" s="68">
        <f t="shared" si="75"/>
        <v>523.39606387999993</v>
      </c>
      <c r="AF49" s="68">
        <f t="shared" si="75"/>
        <v>660.21855426000002</v>
      </c>
      <c r="AG49" s="68">
        <f t="shared" si="75"/>
        <v>703.81248159999996</v>
      </c>
      <c r="AH49" s="68">
        <f t="shared" si="75"/>
        <v>587.50841717000003</v>
      </c>
      <c r="AI49" s="68">
        <f t="shared" si="75"/>
        <v>575.23917160999997</v>
      </c>
      <c r="AJ49" s="68">
        <f t="shared" ref="AJ49:BO49" si="76">AJ43-AJ59-AJ61</f>
        <v>542.59928104999995</v>
      </c>
      <c r="AK49" s="68">
        <f t="shared" si="76"/>
        <v>424.70109131000004</v>
      </c>
      <c r="AL49" s="68">
        <f t="shared" si="76"/>
        <v>407</v>
      </c>
      <c r="AM49" s="68">
        <f t="shared" si="76"/>
        <v>254</v>
      </c>
      <c r="AN49" s="68">
        <f t="shared" si="76"/>
        <v>521</v>
      </c>
      <c r="AO49" s="68">
        <f t="shared" si="76"/>
        <v>1031</v>
      </c>
      <c r="AP49" s="68">
        <f t="shared" si="76"/>
        <v>275</v>
      </c>
      <c r="AQ49" s="68">
        <f t="shared" si="76"/>
        <v>-85</v>
      </c>
      <c r="AR49" s="68">
        <f t="shared" si="76"/>
        <v>-385</v>
      </c>
      <c r="AS49" s="68">
        <f t="shared" si="76"/>
        <v>-520</v>
      </c>
      <c r="AT49" s="68">
        <f t="shared" si="76"/>
        <v>-264</v>
      </c>
      <c r="AU49" s="68">
        <f t="shared" si="76"/>
        <v>-178</v>
      </c>
      <c r="AV49" s="68">
        <f t="shared" si="76"/>
        <v>-682</v>
      </c>
      <c r="AW49" s="68">
        <f t="shared" si="76"/>
        <v>-652</v>
      </c>
      <c r="AX49" s="68">
        <f t="shared" si="76"/>
        <v>-623</v>
      </c>
      <c r="AY49" s="68">
        <f t="shared" si="76"/>
        <v>-423</v>
      </c>
      <c r="AZ49" s="68">
        <f t="shared" si="76"/>
        <v>-423</v>
      </c>
      <c r="BA49" s="68">
        <f t="shared" si="76"/>
        <v>347</v>
      </c>
      <c r="BB49" s="68">
        <f t="shared" si="76"/>
        <v>-71</v>
      </c>
      <c r="BC49" s="68">
        <f t="shared" si="76"/>
        <v>-327</v>
      </c>
      <c r="BD49" s="68">
        <f t="shared" si="76"/>
        <v>-451</v>
      </c>
      <c r="BE49" s="68">
        <f t="shared" si="76"/>
        <v>-332</v>
      </c>
      <c r="BF49" s="68">
        <f t="shared" si="76"/>
        <v>-140</v>
      </c>
      <c r="BG49" s="68">
        <f t="shared" si="76"/>
        <v>-398</v>
      </c>
      <c r="BH49" s="68">
        <f t="shared" si="76"/>
        <v>-527</v>
      </c>
      <c r="BI49" s="68">
        <f t="shared" si="76"/>
        <v>-735</v>
      </c>
      <c r="BJ49" s="68">
        <f t="shared" si="76"/>
        <v>-636</v>
      </c>
      <c r="BK49" s="68">
        <f t="shared" si="76"/>
        <v>-513</v>
      </c>
      <c r="BL49" s="68">
        <f t="shared" si="76"/>
        <v>-514</v>
      </c>
      <c r="BM49" s="68">
        <f t="shared" si="76"/>
        <v>164</v>
      </c>
      <c r="BN49" s="68">
        <f t="shared" si="76"/>
        <v>-159</v>
      </c>
      <c r="BO49" s="68">
        <f t="shared" si="76"/>
        <v>-470</v>
      </c>
      <c r="BP49" s="68">
        <f t="shared" ref="BP49:CB49" si="77">BP43-BP59-BP61</f>
        <v>-378</v>
      </c>
      <c r="BQ49" s="68">
        <f t="shared" si="77"/>
        <v>-509</v>
      </c>
      <c r="BR49" s="68">
        <f t="shared" si="77"/>
        <v>197</v>
      </c>
      <c r="BS49" s="68">
        <f t="shared" si="77"/>
        <v>-61</v>
      </c>
      <c r="BT49" s="68">
        <f t="shared" si="77"/>
        <v>-119</v>
      </c>
      <c r="BU49" s="68">
        <f t="shared" si="77"/>
        <v>36</v>
      </c>
      <c r="BV49" s="68">
        <f t="shared" si="77"/>
        <v>-97</v>
      </c>
      <c r="BW49" s="68">
        <f t="shared" si="77"/>
        <v>68</v>
      </c>
      <c r="BX49" s="68">
        <f>BX43-BX59-BX61</f>
        <v>338</v>
      </c>
      <c r="BY49" s="68">
        <f t="shared" si="77"/>
        <v>522</v>
      </c>
      <c r="BZ49" s="68">
        <f t="shared" si="77"/>
        <v>143</v>
      </c>
      <c r="CA49" s="68">
        <f t="shared" si="77"/>
        <v>36</v>
      </c>
      <c r="CB49" s="42">
        <f t="shared" si="77"/>
        <v>357</v>
      </c>
      <c r="CC49" s="42">
        <f t="shared" ref="CC49:CD49" si="78">CC43-CC59-CC61</f>
        <v>283</v>
      </c>
      <c r="CD49" s="42">
        <f t="shared" si="78"/>
        <v>375</v>
      </c>
      <c r="CE49" s="42">
        <f t="shared" ref="CE49:CF49" si="79">CE43-CE59-CE61</f>
        <v>171</v>
      </c>
      <c r="CF49" s="42">
        <f t="shared" si="79"/>
        <v>394</v>
      </c>
      <c r="CG49" s="42">
        <f t="shared" ref="CG49" si="80">CG43-CG59-CG61</f>
        <v>411</v>
      </c>
      <c r="CH49" s="42">
        <f>CH43-CH59-CH61</f>
        <v>119</v>
      </c>
      <c r="CI49" s="42">
        <f>CI43-CI59-CI61</f>
        <v>257</v>
      </c>
      <c r="CJ49" s="22"/>
      <c r="CK49" s="22"/>
      <c r="CL49" s="22"/>
      <c r="CM49" s="22"/>
      <c r="CN49" s="22"/>
      <c r="CO49" s="22"/>
      <c r="CP49" s="22"/>
    </row>
    <row r="50" spans="2:94" s="9" customFormat="1" ht="16.5" customHeight="1" x14ac:dyDescent="0.25">
      <c r="C50" s="64" t="s">
        <v>41</v>
      </c>
      <c r="D50" s="68">
        <f t="shared" ref="D50:O50" si="81">D47-D59-D61</f>
        <v>-238</v>
      </c>
      <c r="E50" s="68">
        <f t="shared" si="81"/>
        <v>359</v>
      </c>
      <c r="F50" s="68">
        <f t="shared" si="81"/>
        <v>-39.299999999999997</v>
      </c>
      <c r="G50" s="68">
        <f t="shared" si="81"/>
        <v>-486</v>
      </c>
      <c r="H50" s="68">
        <f t="shared" si="81"/>
        <v>-485</v>
      </c>
      <c r="I50" s="68">
        <f t="shared" si="81"/>
        <v>369</v>
      </c>
      <c r="J50" s="68">
        <f t="shared" si="81"/>
        <v>-691</v>
      </c>
      <c r="K50" s="68">
        <f t="shared" si="81"/>
        <v>-131</v>
      </c>
      <c r="L50" s="68">
        <f t="shared" si="81"/>
        <v>-294</v>
      </c>
      <c r="M50" s="68">
        <f t="shared" si="81"/>
        <v>-209</v>
      </c>
      <c r="N50" s="68">
        <f t="shared" si="81"/>
        <v>89</v>
      </c>
      <c r="O50" s="68">
        <f t="shared" si="81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82">T47-T59-T61</f>
        <v>238</v>
      </c>
      <c r="U50" s="68">
        <f t="shared" si="82"/>
        <v>291</v>
      </c>
      <c r="V50" s="68">
        <f t="shared" si="82"/>
        <v>-17</v>
      </c>
      <c r="W50" s="68">
        <f t="shared" si="82"/>
        <v>133</v>
      </c>
      <c r="X50" s="68">
        <f t="shared" si="82"/>
        <v>327</v>
      </c>
      <c r="Y50" s="68">
        <f t="shared" si="82"/>
        <v>431.5</v>
      </c>
      <c r="Z50" s="68">
        <f t="shared" si="82"/>
        <v>949.09999999999991</v>
      </c>
      <c r="AA50" s="68">
        <f t="shared" si="82"/>
        <v>809.5</v>
      </c>
      <c r="AB50" s="68">
        <f t="shared" si="82"/>
        <v>599.93973533138228</v>
      </c>
      <c r="AC50" s="68">
        <f t="shared" si="82"/>
        <v>1311.2172513580285</v>
      </c>
      <c r="AD50" s="68">
        <f t="shared" si="82"/>
        <v>751</v>
      </c>
      <c r="AE50" s="68">
        <f t="shared" si="82"/>
        <v>686.98018263999984</v>
      </c>
      <c r="AF50" s="68">
        <f t="shared" si="82"/>
        <v>1476.0073628099997</v>
      </c>
      <c r="AG50" s="68">
        <f t="shared" si="82"/>
        <v>753.29784929000016</v>
      </c>
      <c r="AH50" s="68">
        <f t="shared" si="82"/>
        <v>715.50258170000006</v>
      </c>
      <c r="AI50" s="68">
        <f t="shared" ref="AI50:CB50" si="83">AI47-AI59-AI61-AI62</f>
        <v>783.52112220999993</v>
      </c>
      <c r="AJ50" s="68">
        <f t="shared" si="83"/>
        <v>748.61064911725998</v>
      </c>
      <c r="AK50" s="68">
        <f t="shared" si="83"/>
        <v>213.08404116374788</v>
      </c>
      <c r="AL50" s="68">
        <f t="shared" si="83"/>
        <v>547</v>
      </c>
      <c r="AM50" s="68">
        <f t="shared" si="83"/>
        <v>473</v>
      </c>
      <c r="AN50" s="68">
        <f t="shared" si="83"/>
        <v>394</v>
      </c>
      <c r="AO50" s="68">
        <f t="shared" si="83"/>
        <v>1266</v>
      </c>
      <c r="AP50" s="68">
        <f t="shared" si="83"/>
        <v>131</v>
      </c>
      <c r="AQ50" s="68">
        <f t="shared" si="83"/>
        <v>-111</v>
      </c>
      <c r="AR50" s="68">
        <f t="shared" si="83"/>
        <v>-27</v>
      </c>
      <c r="AS50" s="68">
        <f t="shared" si="83"/>
        <v>-389</v>
      </c>
      <c r="AT50" s="68">
        <f t="shared" si="83"/>
        <v>73</v>
      </c>
      <c r="AU50" s="68">
        <f t="shared" si="83"/>
        <v>27</v>
      </c>
      <c r="AV50" s="68">
        <f t="shared" si="83"/>
        <v>-442</v>
      </c>
      <c r="AW50" s="68">
        <f t="shared" si="83"/>
        <v>-123</v>
      </c>
      <c r="AX50" s="68">
        <f t="shared" si="83"/>
        <v>-294</v>
      </c>
      <c r="AY50" s="68">
        <f t="shared" si="83"/>
        <v>-23</v>
      </c>
      <c r="AZ50" s="68">
        <f t="shared" si="83"/>
        <v>-175</v>
      </c>
      <c r="BA50" s="68">
        <f t="shared" si="83"/>
        <v>933</v>
      </c>
      <c r="BB50" s="68">
        <f t="shared" si="83"/>
        <v>232</v>
      </c>
      <c r="BC50" s="68">
        <f t="shared" si="83"/>
        <v>-478</v>
      </c>
      <c r="BD50" s="68">
        <f t="shared" si="83"/>
        <v>-463</v>
      </c>
      <c r="BE50" s="68">
        <f t="shared" si="83"/>
        <v>120</v>
      </c>
      <c r="BF50" s="68">
        <f t="shared" si="83"/>
        <v>80</v>
      </c>
      <c r="BG50" s="68">
        <f t="shared" si="83"/>
        <v>-306</v>
      </c>
      <c r="BH50" s="68">
        <f t="shared" si="83"/>
        <v>-323</v>
      </c>
      <c r="BI50" s="68">
        <f t="shared" si="83"/>
        <v>-27</v>
      </c>
      <c r="BJ50" s="68">
        <f t="shared" si="83"/>
        <v>-291</v>
      </c>
      <c r="BK50" s="68">
        <f t="shared" si="83"/>
        <v>-517</v>
      </c>
      <c r="BL50" s="68">
        <f t="shared" si="83"/>
        <v>-408</v>
      </c>
      <c r="BM50" s="68">
        <f t="shared" si="83"/>
        <v>343</v>
      </c>
      <c r="BN50" s="68">
        <f t="shared" si="83"/>
        <v>-240</v>
      </c>
      <c r="BO50" s="68">
        <f t="shared" si="83"/>
        <v>-253</v>
      </c>
      <c r="BP50" s="68">
        <f t="shared" si="83"/>
        <v>-302</v>
      </c>
      <c r="BQ50" s="68">
        <f t="shared" si="83"/>
        <v>-534</v>
      </c>
      <c r="BR50" s="68">
        <f t="shared" si="83"/>
        <v>62</v>
      </c>
      <c r="BS50" s="68">
        <f t="shared" si="83"/>
        <v>-142</v>
      </c>
      <c r="BT50" s="68">
        <f t="shared" si="83"/>
        <v>-192</v>
      </c>
      <c r="BU50" s="68">
        <f t="shared" si="83"/>
        <v>197</v>
      </c>
      <c r="BV50" s="68">
        <f t="shared" si="83"/>
        <v>50</v>
      </c>
      <c r="BW50" s="68">
        <f t="shared" si="83"/>
        <v>-3</v>
      </c>
      <c r="BX50" s="68">
        <f t="shared" si="83"/>
        <v>-51</v>
      </c>
      <c r="BY50" s="68">
        <f t="shared" si="83"/>
        <v>432</v>
      </c>
      <c r="BZ50" s="68">
        <f t="shared" si="83"/>
        <v>360</v>
      </c>
      <c r="CA50" s="68">
        <f t="shared" si="83"/>
        <v>-134</v>
      </c>
      <c r="CB50" s="42">
        <f t="shared" si="83"/>
        <v>191</v>
      </c>
      <c r="CC50" s="42">
        <f t="shared" ref="CC50:CD50" si="84">CC47-CC59-CC61-CC62</f>
        <v>329</v>
      </c>
      <c r="CD50" s="42">
        <f t="shared" si="84"/>
        <v>348</v>
      </c>
      <c r="CE50" s="42">
        <f t="shared" ref="CE50:CF50" si="85">CE47-CE59-CE61-CE62</f>
        <v>-10</v>
      </c>
      <c r="CF50" s="42">
        <f t="shared" si="85"/>
        <v>305</v>
      </c>
      <c r="CG50" s="42">
        <f t="shared" ref="CG50" si="86">CG47-CG59-CG61-CG62</f>
        <v>498</v>
      </c>
      <c r="CH50" s="42">
        <f>CH47-CH59-CH61-CH62</f>
        <v>153</v>
      </c>
      <c r="CI50" s="42">
        <f>CI47-CI59-CI61-CI62</f>
        <v>310</v>
      </c>
      <c r="CJ50" s="22"/>
      <c r="CK50" s="22"/>
      <c r="CL50" s="22"/>
      <c r="CM50" s="22"/>
      <c r="CN50" s="22"/>
      <c r="CO50" s="22"/>
      <c r="CP50" s="22"/>
    </row>
    <row r="51" spans="2:94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42"/>
      <c r="CH51" s="42"/>
      <c r="CI51" s="42"/>
      <c r="CJ51" s="22"/>
      <c r="CK51" s="22"/>
      <c r="CL51" s="22"/>
      <c r="CM51" s="22"/>
      <c r="CN51" s="22"/>
      <c r="CO51" s="22"/>
      <c r="CP51" s="22"/>
    </row>
    <row r="52" spans="2:94" s="9" customFormat="1" ht="16.5" hidden="1" customHeight="1" x14ac:dyDescent="0.25">
      <c r="C52" s="12" t="s">
        <v>53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51"/>
      <c r="CH52" s="51"/>
      <c r="CI52" s="51"/>
      <c r="CJ52" s="22"/>
      <c r="CK52" s="22"/>
      <c r="CL52" s="22"/>
      <c r="CM52" s="22"/>
      <c r="CN52" s="22"/>
      <c r="CO52" s="22"/>
      <c r="CP52" s="22"/>
    </row>
    <row r="53" spans="2:94" s="12" customFormat="1" ht="16.5" hidden="1" customHeight="1" x14ac:dyDescent="0.25">
      <c r="C53" s="12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51"/>
      <c r="CH53" s="51"/>
      <c r="CI53" s="51"/>
      <c r="CJ53" s="27"/>
      <c r="CK53" s="27"/>
      <c r="CL53" s="27"/>
      <c r="CM53" s="27"/>
      <c r="CN53" s="27"/>
      <c r="CO53" s="27"/>
      <c r="CP53" s="27"/>
    </row>
    <row r="54" spans="2:94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J54" s="22"/>
      <c r="CK54" s="22"/>
      <c r="CL54" s="22"/>
      <c r="CM54" s="22"/>
      <c r="CN54" s="22"/>
      <c r="CO54" s="22"/>
      <c r="CP54" s="22"/>
    </row>
    <row r="55" spans="2:94" s="9" customFormat="1" ht="13.7" customHeight="1" x14ac:dyDescent="0.25">
      <c r="B55" s="63" t="s">
        <v>54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</row>
    <row r="56" spans="2:94" s="9" customFormat="1" ht="13.7" customHeight="1" x14ac:dyDescent="0.25">
      <c r="CJ56" s="22"/>
      <c r="CK56" s="22"/>
      <c r="CL56" s="22"/>
      <c r="CM56" s="22"/>
      <c r="CN56" s="22"/>
      <c r="CO56" s="22"/>
      <c r="CP56" s="22"/>
    </row>
    <row r="57" spans="2:94" s="9" customFormat="1" ht="66.75" customHeight="1" x14ac:dyDescent="0.25">
      <c r="C57" s="64" t="s">
        <v>85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>
        <v>-20</v>
      </c>
      <c r="CH57" s="22">
        <v>25</v>
      </c>
      <c r="CI57" s="22">
        <v>34</v>
      </c>
      <c r="CJ57" s="22"/>
      <c r="CK57" s="22"/>
      <c r="CL57" s="22"/>
      <c r="CM57" s="22"/>
      <c r="CN57" s="22"/>
      <c r="CO57" s="22"/>
      <c r="CP57" s="22"/>
    </row>
    <row r="58" spans="2:94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</row>
    <row r="59" spans="2:94" s="9" customFormat="1" ht="51" customHeight="1" x14ac:dyDescent="0.25">
      <c r="C59" s="64" t="s">
        <v>55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>
        <v>0</v>
      </c>
      <c r="CG59" s="46">
        <v>0</v>
      </c>
      <c r="CH59" s="46">
        <v>0</v>
      </c>
      <c r="CI59" s="46">
        <v>0</v>
      </c>
      <c r="CJ59" s="22"/>
      <c r="CK59" s="22"/>
      <c r="CL59" s="22"/>
      <c r="CM59" s="22"/>
      <c r="CN59" s="22"/>
      <c r="CO59" s="22"/>
      <c r="CP59" s="22"/>
    </row>
    <row r="60" spans="2:94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</row>
    <row r="61" spans="2:94" s="9" customFormat="1" ht="31.5" x14ac:dyDescent="0.25">
      <c r="C61" s="64" t="s">
        <v>86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46">
        <v>950</v>
      </c>
      <c r="CH61" s="46">
        <v>600</v>
      </c>
      <c r="CI61" s="46">
        <v>0</v>
      </c>
      <c r="CJ61" s="22"/>
      <c r="CK61" s="22"/>
      <c r="CL61" s="22"/>
      <c r="CM61" s="22"/>
      <c r="CN61" s="22"/>
      <c r="CO61" s="22"/>
      <c r="CP61" s="22"/>
    </row>
    <row r="62" spans="2:94" ht="33" customHeight="1" x14ac:dyDescent="0.25">
      <c r="C62" s="64" t="s">
        <v>87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  <c r="CG62" s="46">
        <v>-345</v>
      </c>
      <c r="CH62" s="46">
        <v>0</v>
      </c>
      <c r="CI62" s="46">
        <v>0</v>
      </c>
    </row>
    <row r="63" spans="2:94" ht="13.7" customHeight="1" x14ac:dyDescent="0.25"/>
    <row r="64" spans="2:94" s="2" customFormat="1" ht="13.7" customHeight="1" x14ac:dyDescent="0.25">
      <c r="B64" s="2" t="s">
        <v>92</v>
      </c>
      <c r="CJ64" s="16"/>
      <c r="CK64" s="16"/>
      <c r="CL64" s="16"/>
      <c r="CM64" s="16"/>
      <c r="CN64" s="16"/>
      <c r="CO64" s="16"/>
      <c r="CP64" s="16"/>
    </row>
    <row r="65" spans="2:94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4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</row>
    <row r="67" spans="2:94" s="8" customFormat="1" ht="16.5" customHeight="1" x14ac:dyDescent="0.25">
      <c r="C67" s="8" t="s">
        <v>88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1355</v>
      </c>
      <c r="CG67" s="46">
        <v>1560</v>
      </c>
      <c r="CH67" s="46">
        <v>1428</v>
      </c>
      <c r="CI67" s="46">
        <v>1526</v>
      </c>
      <c r="CJ67" s="23"/>
      <c r="CK67" s="23"/>
      <c r="CL67" s="23"/>
      <c r="CM67" s="23"/>
      <c r="CN67" s="23"/>
      <c r="CO67" s="23"/>
      <c r="CP67" s="23"/>
    </row>
    <row r="68" spans="2:94" s="8" customFormat="1" ht="16.5" customHeight="1" x14ac:dyDescent="0.25">
      <c r="C68" s="8" t="s">
        <v>89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46">
        <v>1543</v>
      </c>
      <c r="CH68" s="46">
        <v>1602</v>
      </c>
      <c r="CI68" s="46">
        <v>1623</v>
      </c>
      <c r="CJ68" s="23"/>
      <c r="CK68" s="23"/>
      <c r="CL68" s="23"/>
      <c r="CM68" s="23"/>
      <c r="CN68" s="23"/>
      <c r="CO68" s="23"/>
      <c r="CP68" s="23"/>
    </row>
    <row r="69" spans="2:94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</row>
    <row r="70" spans="2:94" s="11" customFormat="1" ht="16.5" hidden="1" customHeight="1" x14ac:dyDescent="0.25">
      <c r="B70" s="61" t="s">
        <v>90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</row>
    <row r="71" spans="2:94" s="8" customFormat="1" ht="16.5" hidden="1" customHeight="1" x14ac:dyDescent="0.25">
      <c r="C71" s="8" t="s">
        <v>56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23"/>
      <c r="CK71" s="23"/>
      <c r="CL71" s="23"/>
      <c r="CM71" s="23"/>
      <c r="CN71" s="23"/>
      <c r="CO71" s="23"/>
      <c r="CP71" s="23"/>
    </row>
    <row r="72" spans="2:94" s="8" customFormat="1" ht="16.5" hidden="1" customHeight="1" x14ac:dyDescent="0.25">
      <c r="C72" s="8" t="s">
        <v>89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23"/>
      <c r="CK72" s="23"/>
      <c r="CL72" s="23"/>
      <c r="CM72" s="23"/>
      <c r="CN72" s="23"/>
      <c r="CO72" s="23"/>
      <c r="CP72" s="23"/>
    </row>
    <row r="73" spans="2:94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J73" s="23"/>
      <c r="CK73" s="23"/>
      <c r="CL73" s="23"/>
      <c r="CM73" s="23"/>
      <c r="CN73" s="23"/>
      <c r="CO73" s="23"/>
      <c r="CP73" s="23"/>
    </row>
    <row r="74" spans="2:94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20"/>
      <c r="CK74" s="20"/>
      <c r="CL74" s="20"/>
      <c r="CM74" s="20"/>
      <c r="CN74" s="20"/>
      <c r="CO74" s="20"/>
      <c r="CP74" s="20"/>
    </row>
    <row r="75" spans="2:94" s="8" customFormat="1" ht="16.5" customHeight="1" x14ac:dyDescent="0.25">
      <c r="C75" s="8" t="s">
        <v>56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566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46">
        <v>974</v>
      </c>
      <c r="CH75" s="46">
        <v>855</v>
      </c>
      <c r="CI75" s="46">
        <v>964</v>
      </c>
      <c r="CJ75" s="23"/>
      <c r="CK75" s="23"/>
      <c r="CL75" s="23"/>
      <c r="CM75" s="23"/>
      <c r="CN75" s="23"/>
      <c r="CO75" s="23"/>
      <c r="CP75" s="23"/>
    </row>
    <row r="76" spans="2:94" s="8" customFormat="1" ht="16.5" customHeight="1" x14ac:dyDescent="0.25">
      <c r="C76" s="8" t="s">
        <v>57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660</v>
      </c>
      <c r="CE76" s="46">
        <v>548</v>
      </c>
      <c r="CF76" s="46">
        <v>662</v>
      </c>
      <c r="CG76" s="46">
        <v>750</v>
      </c>
      <c r="CH76" s="46">
        <v>705</v>
      </c>
      <c r="CI76" s="106">
        <v>807</v>
      </c>
      <c r="CJ76" s="23"/>
      <c r="CK76" s="23"/>
      <c r="CL76" s="23"/>
      <c r="CM76" s="23"/>
      <c r="CN76" s="23"/>
      <c r="CO76" s="23"/>
      <c r="CP76" s="23"/>
    </row>
    <row r="77" spans="2:94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23"/>
      <c r="CK77" s="23"/>
      <c r="CL77" s="23"/>
      <c r="CM77" s="23"/>
      <c r="CN77" s="23"/>
      <c r="CO77" s="23"/>
      <c r="CP77" s="23"/>
    </row>
    <row r="78" spans="2:94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20"/>
      <c r="CK78" s="20"/>
      <c r="CL78" s="20"/>
      <c r="CM78" s="20"/>
      <c r="CN78" s="20"/>
      <c r="CO78" s="20"/>
      <c r="CP78" s="20"/>
    </row>
    <row r="79" spans="2:94" s="8" customFormat="1" ht="16.5" customHeight="1" x14ac:dyDescent="0.25">
      <c r="C79" s="8" t="s">
        <v>56</v>
      </c>
      <c r="D79" s="46">
        <f t="shared" ref="D79:AI79" si="87">+D67+D71+D75</f>
        <v>1532</v>
      </c>
      <c r="E79" s="46">
        <f t="shared" si="87"/>
        <v>1848</v>
      </c>
      <c r="F79" s="46">
        <f t="shared" si="87"/>
        <v>1694</v>
      </c>
      <c r="G79" s="46">
        <f t="shared" si="87"/>
        <v>1481</v>
      </c>
      <c r="H79" s="46">
        <f t="shared" si="87"/>
        <v>1743</v>
      </c>
      <c r="I79" s="46">
        <f t="shared" si="87"/>
        <v>1536</v>
      </c>
      <c r="J79" s="46">
        <f t="shared" si="87"/>
        <v>1653</v>
      </c>
      <c r="K79" s="46">
        <f t="shared" si="87"/>
        <v>1380</v>
      </c>
      <c r="L79" s="46">
        <f t="shared" si="87"/>
        <v>1451</v>
      </c>
      <c r="M79" s="46">
        <f t="shared" si="87"/>
        <v>1585</v>
      </c>
      <c r="N79" s="46">
        <f t="shared" si="87"/>
        <v>1675</v>
      </c>
      <c r="O79" s="46">
        <f t="shared" si="87"/>
        <v>1725</v>
      </c>
      <c r="P79" s="46">
        <f t="shared" si="87"/>
        <v>2061</v>
      </c>
      <c r="Q79" s="46">
        <f t="shared" si="87"/>
        <v>2338</v>
      </c>
      <c r="R79" s="46">
        <f t="shared" si="87"/>
        <v>2136</v>
      </c>
      <c r="S79" s="46">
        <f t="shared" si="87"/>
        <v>1492</v>
      </c>
      <c r="T79" s="46">
        <f t="shared" si="87"/>
        <v>1417</v>
      </c>
      <c r="U79" s="46">
        <f t="shared" si="87"/>
        <v>1486</v>
      </c>
      <c r="V79" s="46">
        <f t="shared" si="87"/>
        <v>1448</v>
      </c>
      <c r="W79" s="46">
        <f t="shared" si="87"/>
        <v>1532</v>
      </c>
      <c r="X79" s="46">
        <f t="shared" si="87"/>
        <v>1969</v>
      </c>
      <c r="Y79" s="46">
        <f t="shared" si="87"/>
        <v>1933</v>
      </c>
      <c r="Z79" s="46">
        <f t="shared" si="87"/>
        <v>2948</v>
      </c>
      <c r="AA79" s="46">
        <f t="shared" si="87"/>
        <v>2369</v>
      </c>
      <c r="AB79" s="46">
        <f t="shared" si="87"/>
        <v>2310.59097488</v>
      </c>
      <c r="AC79" s="46">
        <f t="shared" si="87"/>
        <v>2793.1055639900001</v>
      </c>
      <c r="AD79" s="46">
        <f t="shared" si="87"/>
        <v>2507.6943138900001</v>
      </c>
      <c r="AE79" s="46">
        <f t="shared" si="87"/>
        <v>2014.1272219800001</v>
      </c>
      <c r="AF79" s="46">
        <f t="shared" si="87"/>
        <v>1881.24896691</v>
      </c>
      <c r="AG79" s="46">
        <f t="shared" si="87"/>
        <v>2004.2916900800001</v>
      </c>
      <c r="AH79" s="46">
        <f t="shared" si="87"/>
        <v>1851.50374977</v>
      </c>
      <c r="AI79" s="46">
        <f t="shared" si="87"/>
        <v>1725.80297593</v>
      </c>
      <c r="AJ79" s="46">
        <f t="shared" ref="AJ79:BJ79" si="88">+AJ67+AJ71+AJ75</f>
        <v>1828.0451556799999</v>
      </c>
      <c r="AK79" s="46">
        <f t="shared" si="88"/>
        <v>1754</v>
      </c>
      <c r="AL79" s="46">
        <f t="shared" si="88"/>
        <v>2105</v>
      </c>
      <c r="AM79" s="46">
        <f t="shared" si="88"/>
        <v>1867</v>
      </c>
      <c r="AN79" s="46">
        <f t="shared" si="88"/>
        <v>2344</v>
      </c>
      <c r="AO79" s="46">
        <f t="shared" si="88"/>
        <v>2571</v>
      </c>
      <c r="AP79" s="46">
        <f t="shared" si="88"/>
        <v>2111</v>
      </c>
      <c r="AQ79" s="46">
        <f t="shared" si="88"/>
        <v>1543</v>
      </c>
      <c r="AR79" s="46">
        <f t="shared" si="88"/>
        <v>1542</v>
      </c>
      <c r="AS79" s="46">
        <f t="shared" si="88"/>
        <v>1393</v>
      </c>
      <c r="AT79" s="46">
        <f t="shared" si="88"/>
        <v>1085</v>
      </c>
      <c r="AU79" s="46">
        <f t="shared" si="88"/>
        <v>1233</v>
      </c>
      <c r="AV79" s="46">
        <f t="shared" si="88"/>
        <v>1060</v>
      </c>
      <c r="AW79" s="46">
        <f t="shared" si="88"/>
        <v>1042</v>
      </c>
      <c r="AX79" s="46">
        <f t="shared" si="88"/>
        <v>1331</v>
      </c>
      <c r="AY79" s="46">
        <f t="shared" si="88"/>
        <v>1449</v>
      </c>
      <c r="AZ79" s="46">
        <f t="shared" si="88"/>
        <v>1668</v>
      </c>
      <c r="BA79" s="46">
        <f t="shared" si="88"/>
        <v>2066</v>
      </c>
      <c r="BB79" s="46">
        <f t="shared" si="88"/>
        <v>1886</v>
      </c>
      <c r="BC79" s="46">
        <f t="shared" si="88"/>
        <v>1320</v>
      </c>
      <c r="BD79" s="46">
        <f t="shared" si="88"/>
        <v>1590</v>
      </c>
      <c r="BE79" s="46">
        <f t="shared" si="88"/>
        <v>1673</v>
      </c>
      <c r="BF79" s="46">
        <f t="shared" si="88"/>
        <v>1646</v>
      </c>
      <c r="BG79" s="46">
        <f t="shared" si="88"/>
        <v>1514</v>
      </c>
      <c r="BH79" s="46">
        <f t="shared" si="88"/>
        <v>1323</v>
      </c>
      <c r="BI79" s="46">
        <f t="shared" si="88"/>
        <v>1385</v>
      </c>
      <c r="BJ79" s="46">
        <f t="shared" si="88"/>
        <v>1635</v>
      </c>
      <c r="BK79" s="46">
        <f t="shared" ref="BK79:CC79" si="89">+BK75+BK67</f>
        <v>1545</v>
      </c>
      <c r="BL79" s="46">
        <f t="shared" si="89"/>
        <v>1987</v>
      </c>
      <c r="BM79" s="46">
        <f t="shared" si="89"/>
        <v>2387</v>
      </c>
      <c r="BN79" s="46">
        <f t="shared" si="89"/>
        <v>1780</v>
      </c>
      <c r="BO79" s="46">
        <f t="shared" si="89"/>
        <v>1795</v>
      </c>
      <c r="BP79" s="46">
        <f t="shared" si="89"/>
        <v>1939</v>
      </c>
      <c r="BQ79" s="46">
        <f t="shared" si="89"/>
        <v>2622</v>
      </c>
      <c r="BR79" s="46">
        <f t="shared" si="89"/>
        <v>1964</v>
      </c>
      <c r="BS79" s="46">
        <f t="shared" si="89"/>
        <v>1611</v>
      </c>
      <c r="BT79" s="46">
        <f t="shared" si="89"/>
        <v>1539</v>
      </c>
      <c r="BU79" s="46">
        <f t="shared" si="89"/>
        <v>1974</v>
      </c>
      <c r="BV79" s="46">
        <f t="shared" si="89"/>
        <v>2061</v>
      </c>
      <c r="BW79" s="46">
        <f t="shared" si="89"/>
        <v>1967</v>
      </c>
      <c r="BX79" s="46">
        <f t="shared" si="89"/>
        <v>2641</v>
      </c>
      <c r="BY79" s="46">
        <f t="shared" si="89"/>
        <v>2773</v>
      </c>
      <c r="BZ79" s="46">
        <f t="shared" si="89"/>
        <v>2130</v>
      </c>
      <c r="CA79" s="46">
        <f t="shared" si="89"/>
        <v>2014</v>
      </c>
      <c r="CB79" s="46">
        <f t="shared" si="89"/>
        <v>1983</v>
      </c>
      <c r="CC79" s="46">
        <f t="shared" si="89"/>
        <v>1882</v>
      </c>
      <c r="CD79" s="46">
        <f t="shared" ref="CD79:CE79" si="90">+CD75+CD67</f>
        <v>2136</v>
      </c>
      <c r="CE79" s="46">
        <f t="shared" si="90"/>
        <v>1857</v>
      </c>
      <c r="CF79" s="46">
        <f t="shared" ref="CF79" si="91">+CF75+CF67</f>
        <v>2185</v>
      </c>
      <c r="CG79" s="46">
        <f>+CG75+CG67</f>
        <v>2534</v>
      </c>
      <c r="CH79" s="46">
        <f>+CH75+CH67</f>
        <v>2283</v>
      </c>
      <c r="CI79" s="46">
        <f>+CI75+CI67</f>
        <v>2490</v>
      </c>
      <c r="CJ79" s="23"/>
      <c r="CK79" s="23"/>
      <c r="CL79" s="23"/>
      <c r="CM79" s="23"/>
      <c r="CN79" s="23"/>
      <c r="CO79" s="23"/>
      <c r="CP79" s="23"/>
    </row>
    <row r="80" spans="2:94" s="8" customFormat="1" ht="16.5" customHeight="1" x14ac:dyDescent="0.25">
      <c r="C80" s="8" t="s">
        <v>58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92">+P68+P72</f>
        <v>1302</v>
      </c>
      <c r="Q80" s="46">
        <f t="shared" si="92"/>
        <v>1511</v>
      </c>
      <c r="R80" s="46">
        <f t="shared" si="92"/>
        <v>1511</v>
      </c>
      <c r="S80" s="46">
        <f t="shared" si="92"/>
        <v>1080</v>
      </c>
      <c r="T80" s="46">
        <f t="shared" si="92"/>
        <v>893</v>
      </c>
      <c r="U80" s="46">
        <f t="shared" si="92"/>
        <v>991</v>
      </c>
      <c r="V80" s="46">
        <f t="shared" si="92"/>
        <v>972</v>
      </c>
      <c r="W80" s="46">
        <f t="shared" si="92"/>
        <v>937</v>
      </c>
      <c r="X80" s="46">
        <f t="shared" si="92"/>
        <v>1115</v>
      </c>
      <c r="Y80" s="46">
        <f t="shared" si="92"/>
        <v>1208</v>
      </c>
      <c r="Z80" s="46">
        <f t="shared" si="92"/>
        <v>1540</v>
      </c>
      <c r="AA80" s="46">
        <f t="shared" si="92"/>
        <v>1677</v>
      </c>
      <c r="AB80" s="46">
        <f t="shared" si="92"/>
        <v>1462</v>
      </c>
      <c r="AC80" s="46">
        <f t="shared" si="92"/>
        <v>2011</v>
      </c>
      <c r="AD80" s="46">
        <f t="shared" si="92"/>
        <v>1762</v>
      </c>
      <c r="AE80" s="46">
        <f t="shared" si="92"/>
        <v>1453</v>
      </c>
      <c r="AF80" s="46">
        <f t="shared" si="92"/>
        <v>1361</v>
      </c>
      <c r="AG80" s="46">
        <f t="shared" si="92"/>
        <v>1527</v>
      </c>
      <c r="AH80" s="46">
        <f t="shared" si="92"/>
        <v>1447</v>
      </c>
      <c r="AI80" s="46">
        <f t="shared" si="92"/>
        <v>1426</v>
      </c>
      <c r="AJ80" s="46">
        <f t="shared" si="92"/>
        <v>1405</v>
      </c>
      <c r="AK80" s="46">
        <f t="shared" si="92"/>
        <v>1476</v>
      </c>
      <c r="AL80" s="46">
        <f t="shared" si="92"/>
        <v>1824</v>
      </c>
      <c r="AM80" s="46">
        <f t="shared" si="92"/>
        <v>1647</v>
      </c>
      <c r="AN80" s="46">
        <f t="shared" si="92"/>
        <v>1625</v>
      </c>
      <c r="AO80" s="46">
        <f t="shared" si="92"/>
        <v>1992</v>
      </c>
      <c r="AP80" s="46">
        <f t="shared" si="92"/>
        <v>1725</v>
      </c>
      <c r="AQ80" s="46">
        <f t="shared" si="92"/>
        <v>1256</v>
      </c>
      <c r="AR80" s="46">
        <f t="shared" si="92"/>
        <v>1432</v>
      </c>
      <c r="AS80" s="46">
        <f t="shared" si="92"/>
        <v>1423</v>
      </c>
      <c r="AT80" s="46">
        <f t="shared" si="92"/>
        <v>1227</v>
      </c>
      <c r="AU80" s="46">
        <f t="shared" si="92"/>
        <v>1283</v>
      </c>
      <c r="AV80" s="46">
        <f t="shared" si="92"/>
        <v>1145</v>
      </c>
      <c r="AW80" s="46">
        <f t="shared" si="92"/>
        <v>1327</v>
      </c>
      <c r="AX80" s="46">
        <f t="shared" si="92"/>
        <v>1392</v>
      </c>
      <c r="AY80" s="46">
        <f t="shared" si="92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93">+CB68</f>
        <v>1134</v>
      </c>
      <c r="CC80" s="46">
        <f t="shared" si="93"/>
        <v>1364</v>
      </c>
      <c r="CD80" s="46">
        <f t="shared" ref="CD80:CE80" si="94">+CD68</f>
        <v>1333</v>
      </c>
      <c r="CE80" s="46">
        <f t="shared" si="94"/>
        <v>1161</v>
      </c>
      <c r="CF80" s="46">
        <f t="shared" ref="CF80:CG80" si="95">+CF68</f>
        <v>1287</v>
      </c>
      <c r="CG80" s="46">
        <f t="shared" si="95"/>
        <v>1543</v>
      </c>
      <c r="CH80" s="46">
        <f t="shared" ref="CH80:CI80" si="96">+CH68</f>
        <v>1602</v>
      </c>
      <c r="CI80" s="46">
        <f t="shared" ref="CI80" si="97">+CI68</f>
        <v>1623</v>
      </c>
      <c r="CJ80" s="23"/>
      <c r="CK80" s="23"/>
      <c r="CL80" s="23"/>
      <c r="CM80" s="23"/>
      <c r="CN80" s="23"/>
      <c r="CO80" s="23"/>
      <c r="CP80" s="23"/>
    </row>
    <row r="81" spans="2:94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23"/>
      <c r="CK81" s="23"/>
      <c r="CL81" s="23"/>
      <c r="CM81" s="23"/>
      <c r="CN81" s="23"/>
      <c r="CO81" s="23"/>
      <c r="CP81" s="23"/>
    </row>
    <row r="82" spans="2:94" s="8" customFormat="1" ht="15.75" x14ac:dyDescent="0.25">
      <c r="B82" s="8" t="s">
        <v>54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J82" s="23"/>
      <c r="CK82" s="23"/>
      <c r="CL82" s="23"/>
      <c r="CM82" s="23"/>
      <c r="CN82" s="23"/>
      <c r="CO82" s="23"/>
      <c r="CP82" s="23"/>
    </row>
    <row r="83" spans="2:94" s="8" customFormat="1" ht="47.25" x14ac:dyDescent="0.25">
      <c r="C83" s="66" t="s">
        <v>55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23"/>
      <c r="CK83" s="23"/>
      <c r="CL83" s="23"/>
      <c r="CM83" s="23"/>
      <c r="CN83" s="23"/>
      <c r="CO83" s="23"/>
      <c r="CP83" s="23"/>
    </row>
    <row r="84" spans="2:94" s="8" customFormat="1" ht="15.75" x14ac:dyDescent="0.25">
      <c r="CJ84" s="23"/>
      <c r="CK84" s="23"/>
      <c r="CL84" s="23"/>
      <c r="CM84" s="23"/>
      <c r="CN84" s="23"/>
      <c r="CO84" s="23"/>
      <c r="CP84" s="23"/>
    </row>
    <row r="85" spans="2:94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J85" s="23"/>
      <c r="CK85" s="23"/>
      <c r="CL85" s="23"/>
      <c r="CM85" s="23"/>
      <c r="CN85" s="23"/>
      <c r="CO85" s="23"/>
      <c r="CP85" s="23"/>
    </row>
    <row r="86" spans="2:94" s="8" customFormat="1" ht="15.75" x14ac:dyDescent="0.25">
      <c r="B86" s="59" t="s">
        <v>59</v>
      </c>
      <c r="CB86" s="46"/>
      <c r="CC86" s="46"/>
      <c r="CD86" s="46"/>
      <c r="CE86" s="46"/>
      <c r="CF86" s="46"/>
      <c r="CG86" s="46"/>
      <c r="CH86" s="46"/>
      <c r="CI86" s="46"/>
      <c r="CJ86" s="23"/>
      <c r="CK86" s="23"/>
      <c r="CL86" s="23"/>
      <c r="CM86" s="23"/>
      <c r="CN86" s="23"/>
      <c r="CO86" s="23"/>
      <c r="CP86" s="23"/>
    </row>
    <row r="87" spans="2:94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  <c r="CG87" s="46"/>
      <c r="CH87" s="46"/>
      <c r="CI87" s="46"/>
    </row>
    <row r="88" spans="2:94" ht="15.75" x14ac:dyDescent="0.25">
      <c r="CB88" s="46"/>
      <c r="CC88" s="46"/>
      <c r="CD88" s="46"/>
      <c r="CE88" s="46"/>
      <c r="CF88" s="46"/>
      <c r="CG88" s="46"/>
      <c r="CH88" s="46"/>
      <c r="CI88" s="46"/>
    </row>
    <row r="89" spans="2:94" ht="15.75" x14ac:dyDescent="0.25">
      <c r="CB89" s="8"/>
      <c r="CC89" s="8"/>
      <c r="CD89" s="8"/>
      <c r="CE89" s="8"/>
      <c r="CF89" s="8"/>
      <c r="CG89" s="8"/>
      <c r="CH89" s="8"/>
      <c r="CI89" s="8"/>
    </row>
    <row r="90" spans="2:94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  <c r="CG90" s="46"/>
      <c r="CH90" s="46"/>
      <c r="CI90" s="46"/>
    </row>
    <row r="91" spans="2:94" ht="15.75" x14ac:dyDescent="0.25">
      <c r="CB91" s="46"/>
      <c r="CC91" s="46"/>
      <c r="CD91" s="46"/>
      <c r="CE91" s="46"/>
      <c r="CF91" s="46"/>
      <c r="CG91" s="46"/>
      <c r="CH91" s="46"/>
      <c r="CI91" s="46"/>
    </row>
    <row r="92" spans="2:94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  <c r="CG92" s="46"/>
      <c r="CH92" s="46"/>
      <c r="CI92" s="46"/>
    </row>
    <row r="93" spans="2:94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  <c r="CG93" s="8"/>
      <c r="CH93" s="8"/>
      <c r="CI93" s="8"/>
    </row>
    <row r="94" spans="2:94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  <c r="CG94" s="46"/>
      <c r="CH94" s="46"/>
      <c r="CI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zoomScale="84" zoomScaleNormal="84" workbookViewId="0">
      <pane xSplit="3" ySplit="8" topLeftCell="BX37" activePane="bottomRight" state="frozen"/>
      <selection activeCell="BI26" sqref="BI26"/>
      <selection pane="topRight" activeCell="BI26" sqref="BI26"/>
      <selection pane="bottomLeft" activeCell="BI26" sqref="BI26"/>
      <selection pane="bottomRight" activeCell="CH50" sqref="CH50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1" width="14.85546875" hidden="1" customWidth="1"/>
    <col min="62" max="62" width="14.5703125" hidden="1" customWidth="1"/>
    <col min="63" max="71" width="14.5703125" bestFit="1" customWidth="1"/>
    <col min="72" max="87" width="14.5703125" style="17" bestFit="1" customWidth="1"/>
    <col min="88" max="94" width="9.140625" style="17"/>
  </cols>
  <sheetData>
    <row r="1" spans="1:94" s="1" customFormat="1" ht="15.75" hidden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94</v>
      </c>
      <c r="CH6" s="41" t="s">
        <v>19</v>
      </c>
      <c r="CI6" s="41" t="s">
        <v>20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0"/>
      <c r="CH9" s="30"/>
      <c r="CI9" s="30"/>
      <c r="CJ9" s="31"/>
      <c r="CK9" s="31"/>
      <c r="CL9" s="31"/>
      <c r="CM9" s="31"/>
      <c r="CN9" s="31"/>
      <c r="CO9" s="31"/>
      <c r="CP9" s="31"/>
    </row>
    <row r="10" spans="1:94" s="5" customFormat="1" ht="15.75" x14ac:dyDescent="0.25">
      <c r="A10" s="94" t="s">
        <v>62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0">
        <v>139798</v>
      </c>
      <c r="CH10" s="30">
        <v>140892</v>
      </c>
      <c r="CI10" s="30">
        <v>138748</v>
      </c>
      <c r="CJ10" s="31"/>
      <c r="CK10" s="31"/>
      <c r="CL10" s="31"/>
      <c r="CM10" s="31"/>
      <c r="CN10" s="31"/>
      <c r="CO10" s="31"/>
      <c r="CP10" s="31"/>
    </row>
    <row r="11" spans="1:94" s="5" customFormat="1" ht="15.75" x14ac:dyDescent="0.25">
      <c r="A11" s="94" t="s">
        <v>63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2">
        <v>18196</v>
      </c>
      <c r="CH11" s="32">
        <v>18444</v>
      </c>
      <c r="CI11" s="32">
        <f>+CI12-CI10</f>
        <v>20193</v>
      </c>
      <c r="CJ11" s="31"/>
      <c r="CK11" s="31"/>
      <c r="CL11" s="31"/>
      <c r="CM11" s="31"/>
      <c r="CN11" s="31"/>
      <c r="CO11" s="31"/>
      <c r="CP11" s="31"/>
    </row>
    <row r="12" spans="1:94" s="5" customFormat="1" ht="15.75" x14ac:dyDescent="0.25">
      <c r="A12" s="94" t="s">
        <v>64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0">
        <v>157994</v>
      </c>
      <c r="CH12" s="30">
        <v>159336</v>
      </c>
      <c r="CI12" s="30">
        <v>158941</v>
      </c>
      <c r="CJ12" s="31"/>
      <c r="CK12" s="31"/>
      <c r="CL12" s="31"/>
      <c r="CM12" s="31"/>
      <c r="CN12" s="31"/>
      <c r="CO12" s="31"/>
      <c r="CP12" s="31"/>
    </row>
    <row r="13" spans="1:94" s="5" customFormat="1" ht="15.75" x14ac:dyDescent="0.25">
      <c r="A13" s="94" t="s">
        <v>93</v>
      </c>
      <c r="B13" s="30"/>
      <c r="C13" s="30"/>
      <c r="D13" s="30">
        <f t="shared" ref="D13:BM13" si="1">+AVERAGE(C12:D12)</f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" si="3">+AVERAGE(CE12:CF12)</f>
        <v>153435</v>
      </c>
      <c r="CG13" s="30">
        <f>+AVERAGE(CF12:CG12)</f>
        <v>156939</v>
      </c>
      <c r="CH13" s="30">
        <f>+AVERAGE(CG12:CH12)</f>
        <v>158665</v>
      </c>
      <c r="CI13" s="30">
        <f>+AVERAGE(CH12:CI12)</f>
        <v>159138.5</v>
      </c>
      <c r="CJ13" s="31"/>
      <c r="CK13" s="31"/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65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0"/>
      <c r="CH14" s="30"/>
      <c r="CI14" s="30"/>
      <c r="CJ14" s="31"/>
      <c r="CK14" s="31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62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31"/>
      <c r="CK15" s="31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63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31"/>
      <c r="CK16" s="31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64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31"/>
      <c r="CK17" s="31"/>
      <c r="CL17" s="31"/>
      <c r="CM17" s="31"/>
      <c r="CN17" s="31"/>
      <c r="CO17" s="31"/>
      <c r="CP17" s="31"/>
    </row>
    <row r="18" spans="1:94" s="5" customFormat="1" ht="15.75" hidden="1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0"/>
      <c r="CH18" s="30"/>
      <c r="CI18" s="30"/>
      <c r="CJ18" s="31"/>
      <c r="CK18" s="31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0"/>
      <c r="CH19" s="30"/>
      <c r="CI19" s="30"/>
      <c r="CJ19" s="31"/>
      <c r="CK19" s="31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62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 t="shared" ref="CE20:CG21" si="6">+CE10</f>
        <v>133479</v>
      </c>
      <c r="CF20" s="30">
        <f t="shared" si="6"/>
        <v>137978</v>
      </c>
      <c r="CG20" s="30">
        <f t="shared" si="6"/>
        <v>139798</v>
      </c>
      <c r="CH20" s="30">
        <f t="shared" ref="CH20:CI20" si="7">+CH10</f>
        <v>140892</v>
      </c>
      <c r="CI20" s="30">
        <f t="shared" si="7"/>
        <v>138748</v>
      </c>
      <c r="CJ20" s="31"/>
      <c r="CK20" s="31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63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 t="shared" si="6"/>
        <v>17507</v>
      </c>
      <c r="CF21" s="32">
        <f t="shared" si="6"/>
        <v>17906</v>
      </c>
      <c r="CG21" s="32">
        <f t="shared" si="6"/>
        <v>18196</v>
      </c>
      <c r="CH21" s="32">
        <f t="shared" ref="CH21:CI21" si="8">+CH11</f>
        <v>18444</v>
      </c>
      <c r="CI21" s="32">
        <f t="shared" si="8"/>
        <v>20193</v>
      </c>
      <c r="CJ21" s="31"/>
      <c r="CK21" s="31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64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0">
        <f>+CG20+CG21</f>
        <v>157994</v>
      </c>
      <c r="CH22" s="30">
        <f>+CH20+CH21</f>
        <v>159336</v>
      </c>
      <c r="CI22" s="30">
        <f>+CI20+CI21</f>
        <v>158941</v>
      </c>
      <c r="CJ22" s="31"/>
      <c r="CK22" s="31"/>
      <c r="CL22" s="31"/>
      <c r="CM22" s="31"/>
      <c r="CN22" s="31"/>
      <c r="CO22" s="31"/>
      <c r="CP22" s="31"/>
    </row>
    <row r="23" spans="1:94" s="5" customFormat="1" ht="15.75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0"/>
      <c r="CH23" s="30"/>
      <c r="CI23" s="30"/>
      <c r="CJ23" s="31"/>
      <c r="CK23" s="31"/>
      <c r="CL23" s="31"/>
      <c r="CM23" s="31"/>
      <c r="CN23" s="31"/>
      <c r="CO23" s="31"/>
      <c r="CP23" s="31"/>
    </row>
    <row r="24" spans="1:94" s="5" customFormat="1" ht="15.75" x14ac:dyDescent="0.25">
      <c r="A24" s="87" t="s">
        <v>66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0"/>
      <c r="CH24" s="30"/>
      <c r="CI24" s="30"/>
      <c r="CJ24" s="31"/>
      <c r="CK24" s="31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0"/>
      <c r="CH25" s="30"/>
      <c r="CI25" s="30"/>
      <c r="CJ25" s="31"/>
      <c r="CK25" s="31"/>
      <c r="CL25" s="31"/>
      <c r="CM25" s="31"/>
      <c r="CN25" s="31"/>
      <c r="CO25" s="31"/>
      <c r="CP25" s="31"/>
    </row>
    <row r="26" spans="1:94" s="4" customFormat="1" ht="15.75" x14ac:dyDescent="0.25">
      <c r="A26" s="96" t="s">
        <v>67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0"/>
      <c r="CH26" s="30"/>
      <c r="CI26" s="30"/>
      <c r="CJ26" s="34"/>
      <c r="CK26" s="34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0"/>
      <c r="CH27" s="30"/>
      <c r="CI27" s="30"/>
      <c r="CJ27" s="34"/>
      <c r="CK27" s="34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68</v>
      </c>
      <c r="B28" s="93"/>
      <c r="C28" s="93" t="s">
        <v>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2"/>
      <c r="CH28" s="32"/>
      <c r="CI28" s="32"/>
      <c r="CJ28" s="34"/>
      <c r="CK28" s="34"/>
      <c r="CL28" s="34"/>
      <c r="CM28" s="34"/>
      <c r="CN28" s="34"/>
      <c r="CO28" s="34"/>
      <c r="CP28" s="34"/>
    </row>
    <row r="29" spans="1:94" s="4" customFormat="1" ht="15.75" x14ac:dyDescent="0.25">
      <c r="A29" s="94" t="s">
        <v>69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9">+AF27+AF28</f>
        <v>57291.964604280001</v>
      </c>
      <c r="AG29" s="93">
        <f t="shared" si="9"/>
        <v>58765.347232020002</v>
      </c>
      <c r="AH29" s="93">
        <f t="shared" si="9"/>
        <v>59790.796691440002</v>
      </c>
      <c r="AI29" s="93">
        <f t="shared" si="9"/>
        <v>61296.553307039998</v>
      </c>
      <c r="AJ29" s="93">
        <f t="shared" si="9"/>
        <v>59720.711530820001</v>
      </c>
      <c r="AK29" s="93">
        <f t="shared" si="9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0">
        <v>66138</v>
      </c>
      <c r="CH29" s="30">
        <v>66486</v>
      </c>
      <c r="CI29" s="30">
        <v>65671</v>
      </c>
      <c r="CJ29" s="34"/>
      <c r="CK29" s="34"/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2">
        <v>11148</v>
      </c>
      <c r="CH30" s="32">
        <v>12248</v>
      </c>
      <c r="CI30" s="32">
        <v>12462</v>
      </c>
      <c r="CJ30" s="31"/>
      <c r="CK30" s="31"/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10">+AA29+AA30</f>
        <v>56470</v>
      </c>
      <c r="AB31" s="93">
        <f t="shared" si="10"/>
        <v>56504.100047560001</v>
      </c>
      <c r="AC31" s="93">
        <f t="shared" si="10"/>
        <v>57764.719226629997</v>
      </c>
      <c r="AD31" s="93">
        <f t="shared" si="10"/>
        <v>59484.234614909998</v>
      </c>
      <c r="AE31" s="93">
        <f t="shared" si="10"/>
        <v>61199</v>
      </c>
      <c r="AF31" s="93">
        <f t="shared" si="10"/>
        <v>61923.964604280001</v>
      </c>
      <c r="AG31" s="93">
        <f t="shared" si="10"/>
        <v>63654.347232020002</v>
      </c>
      <c r="AH31" s="93">
        <f t="shared" si="10"/>
        <v>64779.796691440002</v>
      </c>
      <c r="AI31" s="93">
        <f t="shared" si="10"/>
        <v>66406.553307039998</v>
      </c>
      <c r="AJ31" s="93">
        <f t="shared" si="10"/>
        <v>64788.711530820001</v>
      </c>
      <c r="AK31" s="93">
        <f t="shared" si="10"/>
        <v>66270.580944770001</v>
      </c>
      <c r="AL31" s="93">
        <f t="shared" si="10"/>
        <v>66283</v>
      </c>
      <c r="AM31" s="93">
        <f t="shared" si="10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0">
        <v>77286</v>
      </c>
      <c r="CH31" s="30">
        <v>78734</v>
      </c>
      <c r="CI31" s="30">
        <v>78133</v>
      </c>
      <c r="CJ31" s="34"/>
      <c r="CK31" s="34"/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0"/>
      <c r="CH32" s="30"/>
      <c r="CI32" s="30"/>
      <c r="CJ32" s="31"/>
      <c r="CK32" s="31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0">
        <v>14713</v>
      </c>
      <c r="CH33" s="30">
        <v>14517</v>
      </c>
      <c r="CI33" s="30">
        <v>14491</v>
      </c>
      <c r="CJ33" s="31"/>
      <c r="CK33" s="31"/>
      <c r="CL33" s="31"/>
      <c r="CM33" s="31"/>
      <c r="CN33" s="31"/>
      <c r="CO33" s="31"/>
      <c r="CP33" s="31"/>
    </row>
    <row r="34" spans="1:94" s="5" customFormat="1" ht="15.75" x14ac:dyDescent="0.25">
      <c r="A34" s="9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0">
        <v>57091</v>
      </c>
      <c r="CH34" s="30">
        <v>58534</v>
      </c>
      <c r="CI34" s="30">
        <v>58525</v>
      </c>
      <c r="CJ34" s="31"/>
      <c r="CK34" s="31"/>
      <c r="CL34" s="31"/>
      <c r="CM34" s="31"/>
      <c r="CN34" s="31"/>
      <c r="CO34" s="31"/>
      <c r="CP34" s="31"/>
    </row>
    <row r="35" spans="1:94" s="5" customFormat="1" ht="15.75" x14ac:dyDescent="0.25">
      <c r="A35" s="94" t="s">
        <v>68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2"/>
      <c r="CH35" s="32"/>
      <c r="CI35" s="32"/>
      <c r="CJ35" s="31"/>
      <c r="CK35" s="31"/>
      <c r="CL35" s="31"/>
      <c r="CM35" s="31"/>
      <c r="CN35" s="31"/>
      <c r="CO35" s="31"/>
      <c r="CP35" s="31"/>
    </row>
    <row r="36" spans="1:94" s="5" customFormat="1" ht="15.75" x14ac:dyDescent="0.25">
      <c r="A36" s="94" t="s">
        <v>71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11">+SUM(AA33:AA35)</f>
        <v>54468</v>
      </c>
      <c r="AB36" s="93">
        <f t="shared" si="11"/>
        <v>54214.899952439999</v>
      </c>
      <c r="AC36" s="93">
        <f t="shared" si="11"/>
        <v>54937.280773370003</v>
      </c>
      <c r="AD36" s="93">
        <f t="shared" si="11"/>
        <v>56039.765385090002</v>
      </c>
      <c r="AE36" s="93">
        <f t="shared" si="11"/>
        <v>56934</v>
      </c>
      <c r="AF36" s="93">
        <f t="shared" si="11"/>
        <v>58102.035395719999</v>
      </c>
      <c r="AG36" s="93">
        <f t="shared" si="11"/>
        <v>59258.652767979998</v>
      </c>
      <c r="AH36" s="93">
        <f t="shared" si="11"/>
        <v>59653.203308559998</v>
      </c>
      <c r="AI36" s="93">
        <f t="shared" si="11"/>
        <v>60662.446692960002</v>
      </c>
      <c r="AJ36" s="93">
        <f t="shared" si="11"/>
        <v>59309.288469179999</v>
      </c>
      <c r="AK36" s="93">
        <f t="shared" si="11"/>
        <v>60438.719055230002</v>
      </c>
      <c r="AL36" s="93">
        <f t="shared" si="11"/>
        <v>59203</v>
      </c>
      <c r="AM36" s="93">
        <f t="shared" si="11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0">
        <v>71804</v>
      </c>
      <c r="CH36" s="30">
        <v>73051</v>
      </c>
      <c r="CI36" s="30">
        <v>73016</v>
      </c>
      <c r="CJ36" s="31"/>
      <c r="CK36" s="31"/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0"/>
      <c r="CH37" s="30"/>
      <c r="CI37" s="30"/>
      <c r="CJ37" s="31"/>
      <c r="CK37" s="31"/>
      <c r="CL37" s="31"/>
      <c r="CM37" s="31"/>
      <c r="CN37" s="31"/>
      <c r="CO37" s="31"/>
      <c r="CP37" s="31"/>
    </row>
    <row r="38" spans="1:94" s="5" customFormat="1" ht="15.75" x14ac:dyDescent="0.25">
      <c r="A38" s="94" t="s">
        <v>72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12">+AA31+AA36</f>
        <v>110938</v>
      </c>
      <c r="AB38" s="93">
        <f t="shared" si="12"/>
        <v>110719</v>
      </c>
      <c r="AC38" s="93">
        <f t="shared" si="12"/>
        <v>112702</v>
      </c>
      <c r="AD38" s="93">
        <f t="shared" si="12"/>
        <v>115524</v>
      </c>
      <c r="AE38" s="93">
        <f t="shared" si="12"/>
        <v>118133</v>
      </c>
      <c r="AF38" s="93">
        <f t="shared" si="12"/>
        <v>120026</v>
      </c>
      <c r="AG38" s="93">
        <f t="shared" si="12"/>
        <v>122913</v>
      </c>
      <c r="AH38" s="93">
        <f t="shared" si="12"/>
        <v>124433</v>
      </c>
      <c r="AI38" s="93">
        <f t="shared" si="12"/>
        <v>127069</v>
      </c>
      <c r="AJ38" s="93">
        <f t="shared" si="12"/>
        <v>124098</v>
      </c>
      <c r="AK38" s="93">
        <f t="shared" si="12"/>
        <v>126709.3</v>
      </c>
      <c r="AL38" s="93">
        <f t="shared" si="12"/>
        <v>125486</v>
      </c>
      <c r="AM38" s="93">
        <f t="shared" si="12"/>
        <v>129115</v>
      </c>
      <c r="AN38" s="93">
        <f t="shared" si="12"/>
        <v>126297</v>
      </c>
      <c r="AO38" s="93">
        <f t="shared" si="12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0">
        <v>149090</v>
      </c>
      <c r="CH38" s="30">
        <v>151785</v>
      </c>
      <c r="CI38" s="30">
        <v>151149</v>
      </c>
      <c r="CJ38" s="31"/>
      <c r="CK38" s="31"/>
      <c r="CL38" s="31"/>
      <c r="CM38" s="31"/>
      <c r="CN38" s="31"/>
      <c r="CO38" s="31"/>
      <c r="CP38" s="31"/>
    </row>
    <row r="39" spans="1:94" s="4" customFormat="1" ht="15.75" x14ac:dyDescent="0.25">
      <c r="A39" s="94" t="s">
        <v>73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2">
        <v>93578</v>
      </c>
      <c r="CH39" s="32">
        <v>94590</v>
      </c>
      <c r="CI39" s="32">
        <v>92837</v>
      </c>
      <c r="CJ39" s="34"/>
      <c r="CK39" s="34"/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0">
        <v>242668</v>
      </c>
      <c r="CH40" s="30">
        <v>246375</v>
      </c>
      <c r="CI40" s="30">
        <v>243986</v>
      </c>
      <c r="CJ40" s="34"/>
      <c r="CK40" s="34"/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5"/>
      <c r="CH41" s="35"/>
      <c r="CI41" s="35"/>
      <c r="CJ41" s="31"/>
      <c r="CK41" s="31"/>
      <c r="CL41" s="31"/>
      <c r="CM41" s="31"/>
      <c r="CN41" s="31"/>
      <c r="CO41" s="31"/>
      <c r="CP41" s="31"/>
    </row>
    <row r="42" spans="1:94" s="5" customFormat="1" ht="15.75" x14ac:dyDescent="0.25">
      <c r="A42" s="94" t="s">
        <v>74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3">+N30</f>
        <v>2286</v>
      </c>
      <c r="O42" s="93">
        <f t="shared" si="13"/>
        <v>2372</v>
      </c>
      <c r="P42" s="93">
        <f t="shared" si="13"/>
        <v>2463</v>
      </c>
      <c r="Q42" s="93">
        <f t="shared" si="13"/>
        <v>2528</v>
      </c>
      <c r="R42" s="93">
        <f t="shared" si="13"/>
        <v>2335</v>
      </c>
      <c r="S42" s="93">
        <f t="shared" si="13"/>
        <v>2445</v>
      </c>
      <c r="T42" s="93">
        <f t="shared" si="13"/>
        <v>2543</v>
      </c>
      <c r="U42" s="93">
        <f t="shared" si="13"/>
        <v>3132</v>
      </c>
      <c r="V42" s="93">
        <f t="shared" si="13"/>
        <v>3303</v>
      </c>
      <c r="W42" s="93">
        <f t="shared" si="13"/>
        <v>3482</v>
      </c>
      <c r="X42" s="93">
        <f t="shared" si="13"/>
        <v>3330</v>
      </c>
      <c r="Y42" s="93">
        <f t="shared" si="13"/>
        <v>3356</v>
      </c>
      <c r="Z42" s="93">
        <f t="shared" si="13"/>
        <v>3619</v>
      </c>
      <c r="AA42" s="93">
        <f t="shared" si="13"/>
        <v>3788</v>
      </c>
      <c r="AB42" s="93">
        <f t="shared" si="13"/>
        <v>3850</v>
      </c>
      <c r="AC42" s="93">
        <f t="shared" si="13"/>
        <v>4103</v>
      </c>
      <c r="AD42" s="93">
        <f t="shared" si="13"/>
        <v>4174</v>
      </c>
      <c r="AE42" s="93">
        <f t="shared" si="13"/>
        <v>4363</v>
      </c>
      <c r="AF42" s="93">
        <f t="shared" si="13"/>
        <v>4632</v>
      </c>
      <c r="AG42" s="93">
        <f t="shared" si="13"/>
        <v>4889</v>
      </c>
      <c r="AH42" s="93">
        <f t="shared" si="13"/>
        <v>4989</v>
      </c>
      <c r="AI42" s="93">
        <f t="shared" si="13"/>
        <v>5110</v>
      </c>
      <c r="AJ42" s="93">
        <f t="shared" si="13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0">
        <v>11148</v>
      </c>
      <c r="CH42" s="30">
        <v>12248</v>
      </c>
      <c r="CI42" s="30">
        <v>12462</v>
      </c>
      <c r="CJ42" s="31"/>
      <c r="CK42" s="31"/>
      <c r="CL42" s="31"/>
      <c r="CM42" s="31"/>
      <c r="CN42" s="31"/>
      <c r="CO42" s="31"/>
      <c r="CP42" s="31"/>
    </row>
    <row r="43" spans="1:94" s="5" customFormat="1" ht="15.75" x14ac:dyDescent="0.25">
      <c r="A43" s="94" t="s">
        <v>75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2">
        <v>11416</v>
      </c>
      <c r="CH43" s="32">
        <v>11650</v>
      </c>
      <c r="CI43" s="32">
        <v>11672</v>
      </c>
      <c r="CJ43" s="31"/>
      <c r="CK43" s="31"/>
      <c r="CL43" s="31"/>
      <c r="CM43" s="31"/>
      <c r="CN43" s="31"/>
      <c r="CO43" s="31"/>
      <c r="CP43" s="31"/>
    </row>
    <row r="44" spans="1:94" s="5" customFormat="1" ht="15.75" x14ac:dyDescent="0.25">
      <c r="A44" s="94" t="s">
        <v>76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4">+AB42+AB43</f>
        <v>8858</v>
      </c>
      <c r="AC44" s="93">
        <f t="shared" si="14"/>
        <v>9498</v>
      </c>
      <c r="AD44" s="93">
        <f t="shared" si="14"/>
        <v>9533</v>
      </c>
      <c r="AE44" s="93">
        <f t="shared" si="14"/>
        <v>9766</v>
      </c>
      <c r="AF44" s="93">
        <f t="shared" si="14"/>
        <v>10128</v>
      </c>
      <c r="AG44" s="93">
        <f t="shared" si="14"/>
        <v>10637</v>
      </c>
      <c r="AH44" s="93">
        <f t="shared" si="14"/>
        <v>10801</v>
      </c>
      <c r="AI44" s="93">
        <f t="shared" si="14"/>
        <v>11140</v>
      </c>
      <c r="AJ44" s="93">
        <f t="shared" si="14"/>
        <v>11906</v>
      </c>
      <c r="AK44" s="93">
        <f t="shared" si="14"/>
        <v>12343</v>
      </c>
      <c r="AL44" s="93">
        <f t="shared" si="14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0">
        <v>22564</v>
      </c>
      <c r="CH44" s="30">
        <v>23898</v>
      </c>
      <c r="CI44" s="30">
        <v>24134</v>
      </c>
      <c r="CJ44" s="31"/>
      <c r="CK44" s="31"/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3"/>
      <c r="CH45" s="33"/>
      <c r="CI45" s="33"/>
      <c r="CJ45" s="31"/>
      <c r="CK45" s="31"/>
      <c r="CL45" s="31"/>
      <c r="CM45" s="31"/>
      <c r="CN45" s="31"/>
      <c r="CO45" s="31"/>
      <c r="CP45" s="31"/>
    </row>
    <row r="46" spans="1:94" s="5" customFormat="1" ht="15.75" x14ac:dyDescent="0.25">
      <c r="A46" s="87" t="s">
        <v>77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0"/>
      <c r="CH46" s="30"/>
      <c r="CI46" s="30"/>
      <c r="CJ46" s="31"/>
      <c r="CK46" s="31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0"/>
      <c r="CH47" s="30"/>
      <c r="CI47" s="30"/>
      <c r="CJ47" s="31"/>
      <c r="CK47" s="31"/>
      <c r="CL47" s="31"/>
      <c r="CM47" s="31"/>
      <c r="CN47" s="31"/>
      <c r="CO47" s="31"/>
      <c r="CP47" s="31"/>
    </row>
    <row r="48" spans="1:94" s="4" customFormat="1" ht="15.75" x14ac:dyDescent="0.25">
      <c r="A48" s="90" t="s">
        <v>78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5">+CA20+CA31+CA36</f>
        <v>252946</v>
      </c>
      <c r="CB48" s="95">
        <f t="shared" si="15"/>
        <v>261980</v>
      </c>
      <c r="CC48" s="95">
        <f t="shared" si="15"/>
        <v>266751</v>
      </c>
      <c r="CD48" s="95">
        <f t="shared" si="15"/>
        <v>270566</v>
      </c>
      <c r="CE48" s="95">
        <f t="shared" si="15"/>
        <v>275068</v>
      </c>
      <c r="CF48" s="95">
        <f>+CF10+CF31+CF36</f>
        <v>284706</v>
      </c>
      <c r="CG48" s="95">
        <f>+CG10+CG31+CG36</f>
        <v>288888</v>
      </c>
      <c r="CH48" s="95">
        <f>+CH10+CH31+CH36</f>
        <v>292677</v>
      </c>
      <c r="CI48" s="95">
        <f>+CI10+CI31+CI36</f>
        <v>289897</v>
      </c>
      <c r="CJ48" s="34"/>
      <c r="CK48" s="34"/>
      <c r="CL48" s="34"/>
      <c r="CM48" s="34"/>
      <c r="CN48" s="34"/>
      <c r="CO48" s="34"/>
      <c r="CP48" s="34"/>
    </row>
    <row r="49" spans="1:94" s="4" customFormat="1" ht="15.75" x14ac:dyDescent="0.25">
      <c r="A49" s="82" t="s">
        <v>79</v>
      </c>
      <c r="B49" s="93"/>
      <c r="C49" s="93"/>
      <c r="D49" s="92">
        <f t="shared" ref="D49:AJ49" si="16">+D50-D48</f>
        <v>21882</v>
      </c>
      <c r="E49" s="92">
        <f t="shared" si="16"/>
        <v>22230</v>
      </c>
      <c r="F49" s="92">
        <f t="shared" si="16"/>
        <v>22347</v>
      </c>
      <c r="G49" s="92">
        <f t="shared" si="16"/>
        <v>22708</v>
      </c>
      <c r="H49" s="92">
        <f t="shared" si="16"/>
        <v>22183</v>
      </c>
      <c r="I49" s="92">
        <f t="shared" si="16"/>
        <v>22551</v>
      </c>
      <c r="J49" s="92">
        <f t="shared" si="16"/>
        <v>22608</v>
      </c>
      <c r="K49" s="92">
        <f t="shared" si="16"/>
        <v>22582</v>
      </c>
      <c r="L49" s="92">
        <f t="shared" si="16"/>
        <v>22613</v>
      </c>
      <c r="M49" s="92">
        <f t="shared" si="16"/>
        <v>22556</v>
      </c>
      <c r="N49" s="92">
        <f t="shared" si="16"/>
        <v>23091</v>
      </c>
      <c r="O49" s="92">
        <f t="shared" si="16"/>
        <v>23226</v>
      </c>
      <c r="P49" s="92">
        <f t="shared" si="16"/>
        <v>23458</v>
      </c>
      <c r="Q49" s="92">
        <f t="shared" si="16"/>
        <v>22694</v>
      </c>
      <c r="R49" s="92">
        <f t="shared" si="16"/>
        <v>20859</v>
      </c>
      <c r="S49" s="92">
        <f t="shared" si="16"/>
        <v>22190</v>
      </c>
      <c r="T49" s="92">
        <f t="shared" si="16"/>
        <v>22657</v>
      </c>
      <c r="U49" s="92">
        <f t="shared" si="16"/>
        <v>22865</v>
      </c>
      <c r="V49" s="92">
        <f t="shared" si="16"/>
        <v>23370</v>
      </c>
      <c r="W49" s="92">
        <f t="shared" si="16"/>
        <v>23793</v>
      </c>
      <c r="X49" s="92">
        <f t="shared" si="16"/>
        <v>23807</v>
      </c>
      <c r="Y49" s="92">
        <f t="shared" si="16"/>
        <v>23598</v>
      </c>
      <c r="Z49" s="92">
        <f t="shared" si="16"/>
        <v>25226</v>
      </c>
      <c r="AA49" s="92">
        <f t="shared" si="16"/>
        <v>25979</v>
      </c>
      <c r="AB49" s="92">
        <f t="shared" si="16"/>
        <v>25783</v>
      </c>
      <c r="AC49" s="92">
        <f t="shared" si="16"/>
        <v>26534</v>
      </c>
      <c r="AD49" s="92">
        <f t="shared" si="16"/>
        <v>26897</v>
      </c>
      <c r="AE49" s="92">
        <f t="shared" si="16"/>
        <v>27425</v>
      </c>
      <c r="AF49" s="92">
        <f t="shared" si="16"/>
        <v>27726</v>
      </c>
      <c r="AG49" s="92">
        <f t="shared" si="16"/>
        <v>28390</v>
      </c>
      <c r="AH49" s="92">
        <f t="shared" si="16"/>
        <v>28731</v>
      </c>
      <c r="AI49" s="92">
        <f t="shared" si="16"/>
        <v>29581</v>
      </c>
      <c r="AJ49" s="92">
        <f t="shared" si="16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7">+CA21</f>
        <v>16546</v>
      </c>
      <c r="CB49" s="91">
        <f t="shared" si="17"/>
        <v>16834</v>
      </c>
      <c r="CC49" s="91">
        <f t="shared" si="17"/>
        <v>17138</v>
      </c>
      <c r="CD49" s="91">
        <f t="shared" si="17"/>
        <v>17316</v>
      </c>
      <c r="CE49" s="91">
        <f t="shared" si="17"/>
        <v>17507</v>
      </c>
      <c r="CF49" s="91">
        <f t="shared" ref="CF49:CG49" si="18">+CF21</f>
        <v>17906</v>
      </c>
      <c r="CG49" s="91">
        <f t="shared" si="18"/>
        <v>18196</v>
      </c>
      <c r="CH49" s="91">
        <f t="shared" ref="CH49:CI49" si="19">+CH21</f>
        <v>18444</v>
      </c>
      <c r="CI49" s="91">
        <f t="shared" si="19"/>
        <v>20193</v>
      </c>
      <c r="CJ49" s="34"/>
      <c r="CK49" s="34"/>
      <c r="CL49" s="34"/>
      <c r="CM49" s="34"/>
      <c r="CN49" s="34"/>
      <c r="CO49" s="34"/>
      <c r="CP49" s="34"/>
    </row>
    <row r="50" spans="1:94" s="4" customFormat="1" ht="15.75" x14ac:dyDescent="0.25">
      <c r="A50" s="90" t="s">
        <v>80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20">BX48+BX49</f>
        <v>278066</v>
      </c>
      <c r="BY50" s="95">
        <f t="shared" si="20"/>
        <v>278189</v>
      </c>
      <c r="BZ50" s="95">
        <f t="shared" si="20"/>
        <v>275026</v>
      </c>
      <c r="CA50" s="95">
        <f t="shared" ref="CA50:CE50" si="21">CA48+CA49</f>
        <v>269492</v>
      </c>
      <c r="CB50" s="95">
        <f t="shared" si="21"/>
        <v>278814</v>
      </c>
      <c r="CC50" s="95">
        <f t="shared" si="21"/>
        <v>283889</v>
      </c>
      <c r="CD50" s="95">
        <f t="shared" si="21"/>
        <v>287882</v>
      </c>
      <c r="CE50" s="95">
        <f t="shared" si="21"/>
        <v>292575</v>
      </c>
      <c r="CF50" s="95">
        <f t="shared" ref="CF50:CG50" si="22">CF48+CF49</f>
        <v>302612</v>
      </c>
      <c r="CG50" s="95">
        <f t="shared" si="22"/>
        <v>307084</v>
      </c>
      <c r="CH50" s="95">
        <f t="shared" ref="CH50:CI50" si="23">CH48+CH49</f>
        <v>311121</v>
      </c>
      <c r="CI50" s="95">
        <f t="shared" si="23"/>
        <v>310090</v>
      </c>
      <c r="CJ50" s="34"/>
      <c r="CK50" s="34"/>
      <c r="CL50" s="34"/>
      <c r="CM50" s="34"/>
      <c r="CN50" s="34"/>
      <c r="CO50" s="34"/>
      <c r="CP50" s="34"/>
    </row>
    <row r="51" spans="1:94" s="13" customFormat="1" ht="15.75" x14ac:dyDescent="0.25">
      <c r="A51" s="81" t="s">
        <v>81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37"/>
      <c r="CK51" s="37"/>
      <c r="CL51" s="37"/>
      <c r="CM51" s="37"/>
      <c r="CN51" s="37"/>
      <c r="CO51" s="37"/>
      <c r="CP51" s="37"/>
    </row>
    <row r="52" spans="1:94" ht="15.75" hidden="1" x14ac:dyDescent="0.25">
      <c r="A52" s="59" t="s">
        <v>82</v>
      </c>
      <c r="C52" t="s">
        <v>53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  <c r="CG52" s="103"/>
      <c r="CH52" s="103"/>
      <c r="CI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  <c r="CG54" s="38"/>
      <c r="CH54" s="38"/>
      <c r="CI54" s="38"/>
    </row>
    <row r="55" spans="1:94" x14ac:dyDescent="0.25">
      <c r="CD55" s="28"/>
      <c r="CE55" s="28"/>
      <c r="CF55" s="28"/>
      <c r="CG55" s="28"/>
      <c r="CH55" s="28"/>
      <c r="CI55" s="28"/>
    </row>
    <row r="56" spans="1:94" x14ac:dyDescent="0.25">
      <c r="CD56" s="28"/>
      <c r="CE56" s="28"/>
      <c r="CF56" s="28"/>
      <c r="CG56" s="28"/>
      <c r="CH56" s="28"/>
      <c r="CI56" s="28"/>
    </row>
    <row r="57" spans="1:94" x14ac:dyDescent="0.25">
      <c r="CD57" s="28"/>
      <c r="CE57" s="28"/>
      <c r="CF57" s="28"/>
      <c r="CG57" s="28"/>
      <c r="CH57" s="28"/>
      <c r="CI57" s="28"/>
    </row>
    <row r="58" spans="1:94" x14ac:dyDescent="0.25">
      <c r="CD58" s="28"/>
      <c r="CE58" s="28"/>
      <c r="CF58" s="28"/>
      <c r="CG58" s="28"/>
      <c r="CH58" s="28"/>
      <c r="CI58" s="28"/>
    </row>
    <row r="59" spans="1:94" x14ac:dyDescent="0.25">
      <c r="CD59" s="28"/>
      <c r="CE59" s="28"/>
      <c r="CF59" s="28"/>
      <c r="CG59" s="28"/>
      <c r="CH59" s="28"/>
      <c r="CI59" s="28"/>
    </row>
    <row r="79" spans="58:87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d4999afda26bd480bfdee4b05d35e6cb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43bffba013321c1d2100c340dd81324a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6A266-4006-487B-8056-CCFF143F0AC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d8752d5-87d6-489d-8020-cef32512f917"/>
    <ds:schemaRef ds:uri="c092b70f-b682-4243-8cc0-f71ab3fc8b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5863AA-7803-45E7-9FB0-A469771A3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2025-10-02T22:56:43Z</cp:lastPrinted>
  <dcterms:created xsi:type="dcterms:W3CDTF">2021-01-07T20:52:11Z</dcterms:created>
  <dcterms:modified xsi:type="dcterms:W3CDTF">2026-01-06T03:56:40Z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